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codeName="ЭтаКнига" defaultThemeVersion="166925"/>
  <mc:AlternateContent xmlns:mc="http://schemas.openxmlformats.org/markup-compatibility/2006">
    <mc:Choice Requires="x15">
      <x15ac:absPath xmlns:x15ac="http://schemas.microsoft.com/office/spreadsheetml/2010/11/ac" url="\\192.168.1.111\public\Документы ПТС\Инвест. программа  ПКГУП СКЭС 2024-2029\ОТЧЕТЫ 2025 год ИНВЕСТ СКЭС\Отчет ПКГУП СКЭС за 9 мес 2025 об исполнении ИПР\Паспорта\"/>
    </mc:Choice>
  </mc:AlternateContent>
  <xr:revisionPtr revIDLastSave="0" documentId="13_ncr:1_{E7AF2EB6-7C9F-4CA2-A778-036EBC279EEE}" xr6:coauthVersionLast="47" xr6:coauthVersionMax="47" xr10:uidLastSave="{00000000-0000-0000-0000-000000000000}"/>
  <bookViews>
    <workbookView xWindow="390" yWindow="390" windowWidth="20595" windowHeight="14475" tabRatio="859" xr2:uid="{BBD5E500-5957-44E1-932F-732FDABCD997}"/>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33" i="10" l="1"/>
  <c r="N30" i="10" s="1"/>
  <c r="N24" i="10"/>
  <c r="D24" i="10" s="1"/>
  <c r="AG24" i="10" s="1"/>
  <c r="D29" i="10"/>
  <c r="AG29" i="10" s="1"/>
  <c r="AG36" i="10"/>
  <c r="AG48" i="10"/>
  <c r="AG60" i="10"/>
  <c r="AG72" i="10"/>
  <c r="D25" i="10"/>
  <c r="AG25" i="10" s="1"/>
  <c r="D26" i="10"/>
  <c r="AG26" i="10" s="1"/>
  <c r="D27" i="10"/>
  <c r="AG27" i="10" s="1"/>
  <c r="D28" i="10"/>
  <c r="AG28" i="10" s="1"/>
  <c r="D31" i="10"/>
  <c r="AG31" i="10" s="1"/>
  <c r="D32" i="10"/>
  <c r="AG32" i="10" s="1"/>
  <c r="D34" i="10"/>
  <c r="AG34" i="10" s="1"/>
  <c r="D36" i="10"/>
  <c r="D37" i="10"/>
  <c r="AG37" i="10" s="1"/>
  <c r="D38" i="10"/>
  <c r="AG38" i="10" s="1"/>
  <c r="D39" i="10"/>
  <c r="AG39" i="10" s="1"/>
  <c r="D40" i="10"/>
  <c r="AG40" i="10" s="1"/>
  <c r="D41" i="10"/>
  <c r="AG41" i="10" s="1"/>
  <c r="D42" i="10"/>
  <c r="AG42" i="10" s="1"/>
  <c r="D43" i="10"/>
  <c r="AG43" i="10" s="1"/>
  <c r="D44" i="10"/>
  <c r="AG44" i="10" s="1"/>
  <c r="D45" i="10"/>
  <c r="AG45" i="10" s="1"/>
  <c r="D46" i="10"/>
  <c r="AG46" i="10" s="1"/>
  <c r="D47" i="10"/>
  <c r="AG47" i="10" s="1"/>
  <c r="D48" i="10"/>
  <c r="D49" i="10"/>
  <c r="AG49" i="10" s="1"/>
  <c r="D50" i="10"/>
  <c r="AG50" i="10" s="1"/>
  <c r="D51" i="10"/>
  <c r="AG51" i="10" s="1"/>
  <c r="D52" i="10"/>
  <c r="AG52" i="10" s="1"/>
  <c r="D53" i="10"/>
  <c r="AG53" i="10" s="1"/>
  <c r="D54" i="10"/>
  <c r="AG54" i="10" s="1"/>
  <c r="D57" i="10"/>
  <c r="AG57" i="10" s="1"/>
  <c r="D58" i="10"/>
  <c r="AG58" i="10" s="1"/>
  <c r="D59" i="10"/>
  <c r="AG59" i="10" s="1"/>
  <c r="D60" i="10"/>
  <c r="D61" i="10"/>
  <c r="AG61" i="10" s="1"/>
  <c r="D62" i="10"/>
  <c r="AG62" i="10" s="1"/>
  <c r="D63" i="10"/>
  <c r="AG63" i="10" s="1"/>
  <c r="D64" i="10"/>
  <c r="AG64" i="10" s="1"/>
  <c r="D65" i="10"/>
  <c r="AG65" i="10" s="1"/>
  <c r="D66" i="10"/>
  <c r="AG66" i="10" s="1"/>
  <c r="D67" i="10"/>
  <c r="AG67" i="10" s="1"/>
  <c r="D68" i="10"/>
  <c r="AG68" i="10" s="1"/>
  <c r="D69" i="10"/>
  <c r="AG69" i="10" s="1"/>
  <c r="D70" i="10"/>
  <c r="AG70" i="10" s="1"/>
  <c r="D71" i="10"/>
  <c r="AG71" i="10" s="1"/>
  <c r="D72" i="10"/>
  <c r="O55" i="10"/>
  <c r="D30" i="10" l="1"/>
  <c r="AG30" i="10" s="1"/>
  <c r="N56" i="10"/>
  <c r="N35" i="10"/>
  <c r="D35" i="10" s="1"/>
  <c r="AG35" i="10" s="1"/>
  <c r="D33" i="10"/>
  <c r="AG33" i="10" s="1"/>
  <c r="B1" i="12"/>
  <c r="B2" i="12"/>
  <c r="B3" i="12"/>
  <c r="A5" i="12"/>
  <c r="A12" i="12"/>
  <c r="A15" i="12"/>
  <c r="AX1" i="11"/>
  <c r="AX2" i="11"/>
  <c r="AX3" i="11"/>
  <c r="A5" i="11"/>
  <c r="A12" i="11"/>
  <c r="A15" i="11"/>
  <c r="L25" i="11"/>
  <c r="O25" i="11"/>
  <c r="P25" i="1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26" i="11"/>
  <c r="AG1" i="10"/>
  <c r="AG2" i="10"/>
  <c r="AG3" i="10"/>
  <c r="A4" i="10"/>
  <c r="A11" i="10"/>
  <c r="A14" i="10"/>
  <c r="B23" i="10"/>
  <c r="C23" i="10" s="1"/>
  <c r="D23" i="10" s="1"/>
  <c r="E23" i="10" s="1"/>
  <c r="F23" i="10" s="1"/>
  <c r="G23" i="10" s="1"/>
  <c r="H23" i="10" s="1"/>
  <c r="I23" i="10" s="1"/>
  <c r="J23" i="10" s="1"/>
  <c r="K23" i="10" s="1"/>
  <c r="L23" i="10" s="1"/>
  <c r="J1" i="9"/>
  <c r="J2" i="9"/>
  <c r="J3" i="9"/>
  <c r="A5" i="9"/>
  <c r="A12" i="9"/>
  <c r="A15" i="9"/>
  <c r="S1" i="8"/>
  <c r="S2" i="8"/>
  <c r="S3" i="8"/>
  <c r="A5" i="8"/>
  <c r="A12" i="8"/>
  <c r="A15" i="8"/>
  <c r="B47" i="8"/>
  <c r="B61" i="8" s="1"/>
  <c r="B63" i="8"/>
  <c r="C47" i="8"/>
  <c r="D47" i="8" s="1"/>
  <c r="D60" i="8" s="1"/>
  <c r="C59" i="8"/>
  <c r="C60" i="8"/>
  <c r="C61" i="8"/>
  <c r="C62" i="8"/>
  <c r="C63" i="8"/>
  <c r="D63" i="8"/>
  <c r="E63" i="8"/>
  <c r="F63" i="8"/>
  <c r="G63" i="8"/>
  <c r="H63" i="8"/>
  <c r="I63" i="8"/>
  <c r="J63" i="8"/>
  <c r="K63" i="8"/>
  <c r="L63" i="8"/>
  <c r="M63" i="8"/>
  <c r="N63" i="8"/>
  <c r="O63" i="8"/>
  <c r="P63" i="8"/>
  <c r="Q63" i="8"/>
  <c r="R63" i="8"/>
  <c r="B65" i="8"/>
  <c r="B75" i="8" s="1"/>
  <c r="B68" i="8"/>
  <c r="B76" i="8" s="1"/>
  <c r="B81" i="8"/>
  <c r="C48" i="8"/>
  <c r="C57" i="8" s="1"/>
  <c r="C65" i="8"/>
  <c r="C75" i="8" s="1"/>
  <c r="C68" i="8"/>
  <c r="C76" i="8" s="1"/>
  <c r="C81" i="8"/>
  <c r="D65" i="8"/>
  <c r="D75" i="8" s="1"/>
  <c r="D68" i="8"/>
  <c r="D76" i="8"/>
  <c r="D81" i="8"/>
  <c r="E65" i="8"/>
  <c r="E75" i="8" s="1"/>
  <c r="E68" i="8"/>
  <c r="E76" i="8" s="1"/>
  <c r="E81" i="8"/>
  <c r="F65" i="8"/>
  <c r="F75" i="8" s="1"/>
  <c r="F68" i="8"/>
  <c r="F76" i="8" s="1"/>
  <c r="F81" i="8"/>
  <c r="G65" i="8"/>
  <c r="G75" i="8"/>
  <c r="G68" i="8"/>
  <c r="G76" i="8" s="1"/>
  <c r="G81" i="8"/>
  <c r="H65" i="8"/>
  <c r="H75" i="8"/>
  <c r="H68" i="8"/>
  <c r="H76" i="8"/>
  <c r="H81" i="8"/>
  <c r="I65" i="8"/>
  <c r="I75" i="8" s="1"/>
  <c r="I68" i="8"/>
  <c r="I76" i="8" s="1"/>
  <c r="I81" i="8"/>
  <c r="J65" i="8"/>
  <c r="J75" i="8"/>
  <c r="J68" i="8"/>
  <c r="J76" i="8" s="1"/>
  <c r="J81" i="8"/>
  <c r="K65" i="8"/>
  <c r="K75" i="8"/>
  <c r="K68" i="8"/>
  <c r="K76" i="8" s="1"/>
  <c r="K81" i="8"/>
  <c r="L65" i="8"/>
  <c r="L75" i="8" s="1"/>
  <c r="L68" i="8"/>
  <c r="L76" i="8"/>
  <c r="L81" i="8"/>
  <c r="M65" i="8"/>
  <c r="M75" i="8" s="1"/>
  <c r="M68" i="8"/>
  <c r="M76" i="8" s="1"/>
  <c r="M81" i="8"/>
  <c r="N65" i="8"/>
  <c r="N75" i="8" s="1"/>
  <c r="N68" i="8"/>
  <c r="N76" i="8" s="1"/>
  <c r="N81" i="8"/>
  <c r="O65" i="8"/>
  <c r="O75" i="8"/>
  <c r="O68" i="8"/>
  <c r="O76" i="8"/>
  <c r="O81" i="8"/>
  <c r="P65" i="8"/>
  <c r="P75" i="8" s="1"/>
  <c r="P68" i="8"/>
  <c r="P76" i="8" s="1"/>
  <c r="P81" i="8"/>
  <c r="Q65" i="8"/>
  <c r="Q75" i="8" s="1"/>
  <c r="Q68" i="8"/>
  <c r="Q76" i="8"/>
  <c r="Q81" i="8"/>
  <c r="R65" i="8"/>
  <c r="R75" i="8" s="1"/>
  <c r="R68" i="8"/>
  <c r="R76" i="8"/>
  <c r="R81" i="8"/>
  <c r="S63" i="8"/>
  <c r="S65" i="8"/>
  <c r="S75" i="8" s="1"/>
  <c r="S68" i="8"/>
  <c r="S76" i="8"/>
  <c r="S81" i="8"/>
  <c r="T63" i="8"/>
  <c r="T65" i="8"/>
  <c r="T75" i="8" s="1"/>
  <c r="T68" i="8"/>
  <c r="T76" i="8"/>
  <c r="T81" i="8"/>
  <c r="U63" i="8"/>
  <c r="U65" i="8"/>
  <c r="U75" i="8" s="1"/>
  <c r="U68" i="8"/>
  <c r="U76" i="8"/>
  <c r="U81" i="8"/>
  <c r="V63" i="8"/>
  <c r="V65" i="8"/>
  <c r="V75" i="8" s="1"/>
  <c r="V68" i="8"/>
  <c r="V76" i="8"/>
  <c r="V81" i="8"/>
  <c r="W63" i="8"/>
  <c r="W65" i="8"/>
  <c r="W75" i="8" s="1"/>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B72" i="8"/>
  <c r="C72" i="8"/>
  <c r="D72" i="8" s="1"/>
  <c r="E72" i="8" s="1"/>
  <c r="F72" i="8" s="1"/>
  <c r="G72" i="8" s="1"/>
  <c r="H72" i="8" s="1"/>
  <c r="I72" i="8" s="1"/>
  <c r="J72" i="8" s="1"/>
  <c r="K72" i="8" s="1"/>
  <c r="L72" i="8" s="1"/>
  <c r="M72" i="8" s="1"/>
  <c r="N72" i="8" s="1"/>
  <c r="O72" i="8" s="1"/>
  <c r="P72" i="8" s="1"/>
  <c r="Q72" i="8" s="1"/>
  <c r="R72" i="8" s="1"/>
  <c r="S72" i="8" s="1"/>
  <c r="T72" i="8" s="1"/>
  <c r="U72" i="8" s="1"/>
  <c r="V72" i="8" s="1"/>
  <c r="W72" i="8" s="1"/>
  <c r="O1" i="7"/>
  <c r="O2" i="7"/>
  <c r="O3" i="7"/>
  <c r="A5" i="7"/>
  <c r="A12" i="7"/>
  <c r="A15" i="7"/>
  <c r="Z1" i="6"/>
  <c r="Z2" i="6"/>
  <c r="Z3" i="6"/>
  <c r="A4" i="6"/>
  <c r="A11" i="6"/>
  <c r="A14" i="6"/>
  <c r="C1" i="5"/>
  <c r="C2" i="5"/>
  <c r="C3" i="5"/>
  <c r="A5" i="5"/>
  <c r="A12" i="5"/>
  <c r="A15" i="5"/>
  <c r="AA1" i="4"/>
  <c r="AA2" i="4"/>
  <c r="AA3" i="4"/>
  <c r="A5" i="4"/>
  <c r="A12" i="4"/>
  <c r="A15" i="4"/>
  <c r="T2" i="3"/>
  <c r="T3" i="3"/>
  <c r="T4" i="3"/>
  <c r="A6" i="3"/>
  <c r="A13" i="3"/>
  <c r="A16" i="3"/>
  <c r="S1" i="2"/>
  <c r="S2" i="2"/>
  <c r="S3" i="2"/>
  <c r="A4" i="2"/>
  <c r="A11" i="2"/>
  <c r="A14" i="2"/>
  <c r="D56" i="10" l="1"/>
  <c r="AG56" i="10" s="1"/>
  <c r="N55" i="10"/>
  <c r="D55" i="10" s="1"/>
  <c r="AG55" i="10" s="1"/>
  <c r="B62" i="8"/>
  <c r="B48" i="8"/>
  <c r="B57" i="8" s="1"/>
  <c r="B79" i="8" s="1"/>
  <c r="B60" i="8"/>
  <c r="B59" i="8"/>
  <c r="M23" i="10"/>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D66" i="8"/>
  <c r="C58" i="8"/>
  <c r="C78" i="8" s="1"/>
  <c r="E66" i="8"/>
  <c r="F66" i="8" s="1"/>
  <c r="G66" i="8" s="1"/>
  <c r="H66" i="8" s="1"/>
  <c r="I66" i="8" s="1"/>
  <c r="J66" i="8" s="1"/>
  <c r="K66" i="8" s="1"/>
  <c r="L66" i="8" s="1"/>
  <c r="M66" i="8" s="1"/>
  <c r="N66" i="8" s="1"/>
  <c r="O66" i="8" s="1"/>
  <c r="P66" i="8" s="1"/>
  <c r="Q66" i="8" s="1"/>
  <c r="R66" i="8" s="1"/>
  <c r="S66" i="8" s="1"/>
  <c r="T66" i="8" s="1"/>
  <c r="U66" i="8" s="1"/>
  <c r="V66" i="8" s="1"/>
  <c r="W66" i="8" s="1"/>
  <c r="D48" i="8"/>
  <c r="D57" i="8" s="1"/>
  <c r="D79" i="8" s="1"/>
  <c r="D62" i="8"/>
  <c r="B58" i="8"/>
  <c r="B78" i="8" s="1"/>
  <c r="C79" i="8"/>
  <c r="D59" i="8"/>
  <c r="E47" i="8"/>
  <c r="D61" i="8"/>
  <c r="B64" i="8" l="1"/>
  <c r="B67" i="8" s="1"/>
  <c r="C64" i="8"/>
  <c r="C67" i="8" s="1"/>
  <c r="C69" i="8" s="1"/>
  <c r="D58" i="8"/>
  <c r="D78" i="8" s="1"/>
  <c r="E61" i="8"/>
  <c r="F47" i="8"/>
  <c r="E62" i="8"/>
  <c r="E59" i="8"/>
  <c r="E60" i="8"/>
  <c r="E48" i="8"/>
  <c r="E57" i="8" s="1"/>
  <c r="B74" i="8"/>
  <c r="B69" i="8"/>
  <c r="C74" i="8"/>
  <c r="D64" i="8" l="1"/>
  <c r="D67" i="8" s="1"/>
  <c r="C70" i="8"/>
  <c r="C71" i="8" s="1"/>
  <c r="E79" i="8"/>
  <c r="E58" i="8"/>
  <c r="E64" i="8" s="1"/>
  <c r="E67" i="8" s="1"/>
  <c r="F62" i="8"/>
  <c r="F48" i="8"/>
  <c r="F57" i="8" s="1"/>
  <c r="F59" i="8"/>
  <c r="F60" i="8"/>
  <c r="F61" i="8"/>
  <c r="G47" i="8"/>
  <c r="D74" i="8"/>
  <c r="D69" i="8"/>
  <c r="B70" i="8"/>
  <c r="B71" i="8"/>
  <c r="F58" i="8" l="1"/>
  <c r="E74" i="8"/>
  <c r="E69" i="8"/>
  <c r="D70" i="8"/>
  <c r="G59" i="8"/>
  <c r="G60" i="8"/>
  <c r="G48" i="8"/>
  <c r="G57" i="8" s="1"/>
  <c r="G61" i="8"/>
  <c r="H47" i="8"/>
  <c r="G62" i="8"/>
  <c r="F79" i="8"/>
  <c r="F64" i="8"/>
  <c r="F67" i="8" s="1"/>
  <c r="F78" i="8"/>
  <c r="B77" i="8"/>
  <c r="B82" i="8" s="1"/>
  <c r="C77" i="8"/>
  <c r="C82" i="8" s="1"/>
  <c r="C85" i="8" s="1"/>
  <c r="E78" i="8"/>
  <c r="D71" i="8" l="1"/>
  <c r="D77" i="8"/>
  <c r="D82" i="8" s="1"/>
  <c r="D85" i="8" s="1"/>
  <c r="H60" i="8"/>
  <c r="H61" i="8"/>
  <c r="I47" i="8"/>
  <c r="H62" i="8"/>
  <c r="H48" i="8"/>
  <c r="H57" i="8" s="1"/>
  <c r="H59" i="8"/>
  <c r="G58" i="8"/>
  <c r="G64" i="8" s="1"/>
  <c r="G67" i="8" s="1"/>
  <c r="F74" i="8"/>
  <c r="F69" i="8"/>
  <c r="E70" i="8"/>
  <c r="E71" i="8" s="1"/>
  <c r="B83" i="8"/>
  <c r="C83" i="8"/>
  <c r="B87" i="8"/>
  <c r="C87" i="8"/>
  <c r="G79" i="8"/>
  <c r="G78" i="8" l="1"/>
  <c r="G74" i="8"/>
  <c r="G69" i="8"/>
  <c r="D87" i="8"/>
  <c r="C88" i="8"/>
  <c r="F70" i="8"/>
  <c r="F71" i="8" s="1"/>
  <c r="H58" i="8"/>
  <c r="H64" i="8" s="1"/>
  <c r="H67" i="8" s="1"/>
  <c r="B88" i="8"/>
  <c r="B85" i="8"/>
  <c r="B86" i="8" s="1"/>
  <c r="H79" i="8"/>
  <c r="D83" i="8"/>
  <c r="D88" i="8" s="1"/>
  <c r="E77" i="8"/>
  <c r="E82" i="8" s="1"/>
  <c r="I61" i="8"/>
  <c r="J47" i="8"/>
  <c r="I62" i="8"/>
  <c r="I59" i="8"/>
  <c r="I60" i="8"/>
  <c r="I48" i="8"/>
  <c r="I57" i="8" s="1"/>
  <c r="H78" i="8" l="1"/>
  <c r="H74" i="8"/>
  <c r="H69" i="8"/>
  <c r="I79" i="8"/>
  <c r="J62" i="8"/>
  <c r="J48" i="8"/>
  <c r="J57" i="8" s="1"/>
  <c r="J59" i="8"/>
  <c r="J60" i="8"/>
  <c r="J61" i="8"/>
  <c r="K47" i="8"/>
  <c r="C86" i="8"/>
  <c r="B89" i="8" s="1"/>
  <c r="G70" i="8"/>
  <c r="G71" i="8" s="1"/>
  <c r="E85" i="8"/>
  <c r="E87" i="8"/>
  <c r="I58" i="8"/>
  <c r="I78" i="8" s="1"/>
  <c r="F77" i="8"/>
  <c r="F82" i="8" s="1"/>
  <c r="F85" i="8" s="1"/>
  <c r="E83" i="8"/>
  <c r="E88" i="8" s="1"/>
  <c r="F83" i="8" l="1"/>
  <c r="F88" i="8" s="1"/>
  <c r="G77" i="8"/>
  <c r="G82" i="8" s="1"/>
  <c r="K59" i="8"/>
  <c r="K60" i="8"/>
  <c r="K48" i="8"/>
  <c r="K57" i="8" s="1"/>
  <c r="K61" i="8"/>
  <c r="L47" i="8"/>
  <c r="K62" i="8"/>
  <c r="J79" i="8"/>
  <c r="I64" i="8"/>
  <c r="I67" i="8" s="1"/>
  <c r="F87" i="8"/>
  <c r="H70" i="8"/>
  <c r="H71" i="8" s="1"/>
  <c r="C89" i="8"/>
  <c r="D86" i="8"/>
  <c r="D89" i="8" s="1"/>
  <c r="J58" i="8"/>
  <c r="J78" i="8" s="1"/>
  <c r="J64" i="8" l="1"/>
  <c r="J67" i="8" s="1"/>
  <c r="G83" i="8"/>
  <c r="G88" i="8" s="1"/>
  <c r="E86" i="8"/>
  <c r="K79" i="8"/>
  <c r="G87" i="8"/>
  <c r="I74" i="8"/>
  <c r="I69" i="8"/>
  <c r="G85" i="8"/>
  <c r="H77" i="8"/>
  <c r="H82" i="8" s="1"/>
  <c r="H83" i="8" s="1"/>
  <c r="H88" i="8" s="1"/>
  <c r="L60" i="8"/>
  <c r="L61" i="8"/>
  <c r="M47" i="8"/>
  <c r="L62" i="8"/>
  <c r="L48" i="8"/>
  <c r="L57" i="8" s="1"/>
  <c r="L59" i="8"/>
  <c r="K58" i="8"/>
  <c r="K64" i="8" s="1"/>
  <c r="K67" i="8" s="1"/>
  <c r="H87" i="8" l="1"/>
  <c r="L58" i="8"/>
  <c r="L64" i="8" s="1"/>
  <c r="L67" i="8" s="1"/>
  <c r="K74" i="8"/>
  <c r="K69" i="8"/>
  <c r="L79" i="8"/>
  <c r="H85" i="8"/>
  <c r="I70" i="8"/>
  <c r="K78" i="8"/>
  <c r="E89" i="8"/>
  <c r="F86" i="8"/>
  <c r="F89" i="8" s="1"/>
  <c r="J74" i="8"/>
  <c r="J69" i="8"/>
  <c r="M61" i="8"/>
  <c r="N47" i="8"/>
  <c r="M62" i="8"/>
  <c r="M59" i="8"/>
  <c r="M60" i="8"/>
  <c r="M48" i="8"/>
  <c r="M57" i="8" s="1"/>
  <c r="G86" i="8" l="1"/>
  <c r="G89" i="8" s="1"/>
  <c r="L78" i="8"/>
  <c r="I77" i="8"/>
  <c r="I82" i="8" s="1"/>
  <c r="M79" i="8"/>
  <c r="L74" i="8"/>
  <c r="L69" i="8"/>
  <c r="N62" i="8"/>
  <c r="N48" i="8"/>
  <c r="N57" i="8" s="1"/>
  <c r="N59" i="8"/>
  <c r="N60" i="8"/>
  <c r="N61" i="8"/>
  <c r="O47" i="8"/>
  <c r="J70" i="8"/>
  <c r="H86" i="8"/>
  <c r="H89" i="8" s="1"/>
  <c r="K70" i="8"/>
  <c r="K71" i="8"/>
  <c r="M58" i="8"/>
  <c r="M64" i="8" s="1"/>
  <c r="M67" i="8" s="1"/>
  <c r="I71" i="8"/>
  <c r="N58" i="8" l="1"/>
  <c r="J77" i="8"/>
  <c r="J82" i="8" s="1"/>
  <c r="J85" i="8" s="1"/>
  <c r="M74" i="8"/>
  <c r="M69" i="8"/>
  <c r="J87" i="8"/>
  <c r="M78" i="8"/>
  <c r="J71" i="8"/>
  <c r="L70" i="8"/>
  <c r="O59" i="8"/>
  <c r="O60" i="8"/>
  <c r="O48" i="8"/>
  <c r="O57" i="8" s="1"/>
  <c r="O61" i="8"/>
  <c r="P47" i="8"/>
  <c r="O62" i="8"/>
  <c r="N79" i="8"/>
  <c r="N64" i="8"/>
  <c r="N67" i="8" s="1"/>
  <c r="N78" i="8"/>
  <c r="I85" i="8"/>
  <c r="I86" i="8" s="1"/>
  <c r="I89" i="8" s="1"/>
  <c r="I87" i="8"/>
  <c r="I83" i="8"/>
  <c r="I88" i="8" s="1"/>
  <c r="J83" i="8" l="1"/>
  <c r="K77" i="8"/>
  <c r="K82" i="8" s="1"/>
  <c r="O79" i="8"/>
  <c r="J86" i="8"/>
  <c r="J89" i="8" s="1"/>
  <c r="M70" i="8"/>
  <c r="M71" i="8"/>
  <c r="N74" i="8"/>
  <c r="N69" i="8"/>
  <c r="P60" i="8"/>
  <c r="P61" i="8"/>
  <c r="Q47" i="8"/>
  <c r="P62" i="8"/>
  <c r="P48" i="8"/>
  <c r="P57" i="8" s="1"/>
  <c r="P59" i="8"/>
  <c r="O58" i="8"/>
  <c r="O64" i="8" s="1"/>
  <c r="O67" i="8" s="1"/>
  <c r="L71" i="8"/>
  <c r="J88" i="8"/>
  <c r="K85" i="8" l="1"/>
  <c r="K83" i="8"/>
  <c r="K88" i="8" s="1"/>
  <c r="K87" i="8"/>
  <c r="L77" i="8"/>
  <c r="L82" i="8" s="1"/>
  <c r="O78" i="8"/>
  <c r="P58" i="8"/>
  <c r="P78" i="8" s="1"/>
  <c r="O74" i="8"/>
  <c r="O69" i="8"/>
  <c r="N70" i="8"/>
  <c r="K86" i="8"/>
  <c r="K89" i="8" s="1"/>
  <c r="Q61" i="8"/>
  <c r="R47" i="8"/>
  <c r="Q62" i="8"/>
  <c r="Q59" i="8"/>
  <c r="Q60" i="8"/>
  <c r="Q48" i="8"/>
  <c r="Q57" i="8" s="1"/>
  <c r="P79" i="8"/>
  <c r="P64" i="8" l="1"/>
  <c r="P67" i="8" s="1"/>
  <c r="L85" i="8"/>
  <c r="L86" i="8" s="1"/>
  <c r="L89" i="8" s="1"/>
  <c r="L87" i="8"/>
  <c r="L83" i="8"/>
  <c r="L88" i="8" s="1"/>
  <c r="M77" i="8"/>
  <c r="M82" i="8" s="1"/>
  <c r="M85" i="8" s="1"/>
  <c r="M86" i="8" s="1"/>
  <c r="M89" i="8" s="1"/>
  <c r="Q58" i="8"/>
  <c r="Q78" i="8" s="1"/>
  <c r="N71" i="8"/>
  <c r="Q79" i="8"/>
  <c r="R62" i="8"/>
  <c r="R59" i="8"/>
  <c r="R60" i="8"/>
  <c r="B29" i="8" s="1"/>
  <c r="R61" i="8"/>
  <c r="B32" i="8" s="1"/>
  <c r="R48" i="8"/>
  <c r="R57" i="8" s="1"/>
  <c r="S47" i="8"/>
  <c r="O70" i="8"/>
  <c r="P74" i="8"/>
  <c r="P69" i="8"/>
  <c r="M83" i="8" l="1"/>
  <c r="M88" i="8" s="1"/>
  <c r="M87" i="8"/>
  <c r="Q64" i="8"/>
  <c r="Q67" i="8" s="1"/>
  <c r="N77" i="8"/>
  <c r="N82" i="8" s="1"/>
  <c r="O71" i="8"/>
  <c r="R79" i="8"/>
  <c r="Q74" i="8"/>
  <c r="Q69" i="8"/>
  <c r="P70" i="8"/>
  <c r="S62" i="8"/>
  <c r="S59" i="8"/>
  <c r="S60" i="8"/>
  <c r="T47" i="8"/>
  <c r="S48" i="8"/>
  <c r="S57" i="8" s="1"/>
  <c r="S61" i="8"/>
  <c r="R58" i="8"/>
  <c r="B26" i="8" s="1"/>
  <c r="N85" i="8" l="1"/>
  <c r="N86" i="8" s="1"/>
  <c r="N89" i="8" s="1"/>
  <c r="N87" i="8"/>
  <c r="N83" i="8"/>
  <c r="N88" i="8" s="1"/>
  <c r="O77" i="8"/>
  <c r="O82" i="8" s="1"/>
  <c r="R64" i="8"/>
  <c r="R67" i="8" s="1"/>
  <c r="R78" i="8"/>
  <c r="S58" i="8"/>
  <c r="S64" i="8" s="1"/>
  <c r="S67" i="8" s="1"/>
  <c r="S79" i="8"/>
  <c r="P71" i="8"/>
  <c r="T62" i="8"/>
  <c r="T59" i="8"/>
  <c r="T60" i="8"/>
  <c r="U47" i="8"/>
  <c r="T48" i="8"/>
  <c r="T57" i="8" s="1"/>
  <c r="T61" i="8"/>
  <c r="Q70" i="8"/>
  <c r="O85" i="8" l="1"/>
  <c r="O86" i="8" s="1"/>
  <c r="O89" i="8" s="1"/>
  <c r="O83" i="8"/>
  <c r="O88" i="8" s="1"/>
  <c r="O87" i="8"/>
  <c r="P77" i="8"/>
  <c r="P82" i="8" s="1"/>
  <c r="S74" i="8"/>
  <c r="S69" i="8"/>
  <c r="T78" i="8"/>
  <c r="T79" i="8"/>
  <c r="Q71" i="8"/>
  <c r="S78" i="8"/>
  <c r="U62" i="8"/>
  <c r="U59" i="8"/>
  <c r="U60" i="8"/>
  <c r="V47" i="8"/>
  <c r="U48" i="8"/>
  <c r="U57" i="8" s="1"/>
  <c r="U61" i="8"/>
  <c r="T58" i="8"/>
  <c r="T64" i="8" s="1"/>
  <c r="T67" i="8" s="1"/>
  <c r="R74" i="8"/>
  <c r="R69" i="8"/>
  <c r="P85" i="8" l="1"/>
  <c r="P86" i="8" s="1"/>
  <c r="P89" i="8" s="1"/>
  <c r="P83" i="8"/>
  <c r="P88" i="8" s="1"/>
  <c r="P87" i="8"/>
  <c r="Q77" i="8"/>
  <c r="Q82" i="8" s="1"/>
  <c r="U58" i="8"/>
  <c r="T74" i="8"/>
  <c r="T69" i="8"/>
  <c r="R70" i="8"/>
  <c r="U79" i="8"/>
  <c r="U78" i="8"/>
  <c r="U64" i="8"/>
  <c r="U67" i="8" s="1"/>
  <c r="V62" i="8"/>
  <c r="V59" i="8"/>
  <c r="V60" i="8"/>
  <c r="W47" i="8"/>
  <c r="V48" i="8"/>
  <c r="V57" i="8" s="1"/>
  <c r="V61" i="8"/>
  <c r="S70" i="8"/>
  <c r="S71" i="8"/>
  <c r="R77" i="8" l="1"/>
  <c r="R82" i="8" s="1"/>
  <c r="Q85" i="8"/>
  <c r="Q86" i="8" s="1"/>
  <c r="Q89" i="8" s="1"/>
  <c r="Q87" i="8"/>
  <c r="Q83" i="8"/>
  <c r="Q88" i="8" s="1"/>
  <c r="V58" i="8"/>
  <c r="V78" i="8"/>
  <c r="V79" i="8"/>
  <c r="V64" i="8"/>
  <c r="V67" i="8" s="1"/>
  <c r="T70" i="8"/>
  <c r="W62" i="8"/>
  <c r="W59" i="8"/>
  <c r="W60" i="8"/>
  <c r="W48" i="8"/>
  <c r="W57" i="8" s="1"/>
  <c r="W61" i="8"/>
  <c r="R85" i="8"/>
  <c r="R86" i="8" s="1"/>
  <c r="R83" i="8"/>
  <c r="R88" i="8" s="1"/>
  <c r="R87" i="8"/>
  <c r="S77" i="8"/>
  <c r="S82" i="8" s="1"/>
  <c r="U74" i="8"/>
  <c r="U69" i="8"/>
  <c r="R71" i="8"/>
  <c r="S85" i="8" l="1"/>
  <c r="S86" i="8" s="1"/>
  <c r="S89" i="8" s="1"/>
  <c r="S87" i="8"/>
  <c r="S83" i="8"/>
  <c r="S88" i="8" s="1"/>
  <c r="G28" i="8"/>
  <c r="R89" i="8"/>
  <c r="W58" i="8"/>
  <c r="W78" i="8" s="1"/>
  <c r="V74" i="8"/>
  <c r="V69" i="8"/>
  <c r="U70" i="8"/>
  <c r="W79" i="8"/>
  <c r="T77" i="8"/>
  <c r="T82" i="8" s="1"/>
  <c r="T71" i="8"/>
  <c r="U77" i="8" l="1"/>
  <c r="U82" i="8" s="1"/>
  <c r="W64" i="8"/>
  <c r="W67" i="8" s="1"/>
  <c r="T85" i="8"/>
  <c r="T86" i="8" s="1"/>
  <c r="T89" i="8" s="1"/>
  <c r="T87" i="8"/>
  <c r="T83" i="8"/>
  <c r="T88" i="8" s="1"/>
  <c r="V70" i="8"/>
  <c r="V77" i="8" s="1"/>
  <c r="V82" i="8" s="1"/>
  <c r="U71" i="8"/>
  <c r="V85" i="8" l="1"/>
  <c r="V83" i="8"/>
  <c r="V87" i="8"/>
  <c r="V71" i="8"/>
  <c r="W74" i="8"/>
  <c r="W69" i="8"/>
  <c r="U85" i="8"/>
  <c r="U86" i="8" s="1"/>
  <c r="U89" i="8" s="1"/>
  <c r="U83" i="8"/>
  <c r="U88" i="8" s="1"/>
  <c r="U87" i="8"/>
  <c r="W70" i="8" l="1"/>
  <c r="W77" i="8" s="1"/>
  <c r="W82" i="8" s="1"/>
  <c r="V88" i="8"/>
  <c r="V86" i="8"/>
  <c r="V89" i="8" s="1"/>
  <c r="W71" i="8" l="1"/>
  <c r="W85" i="8"/>
  <c r="W86" i="8" s="1"/>
  <c r="W89" i="8" s="1"/>
  <c r="G27" i="8" s="1"/>
  <c r="W83" i="8"/>
  <c r="W88" i="8" s="1"/>
  <c r="G26" i="8" s="1"/>
  <c r="W87" i="8"/>
</calcChain>
</file>

<file path=xl/sharedStrings.xml><?xml version="1.0" encoding="utf-8"?>
<sst xmlns="http://schemas.openxmlformats.org/spreadsheetml/2006/main" count="1130" uniqueCount="561">
  <si>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</si>
  <si>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</si>
  <si>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</si>
  <si>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</si>
  <si>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"Северные краевые электрические сети"</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</si>
  <si>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</si>
  <si>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</si>
  <si>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</si>
  <si>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</si>
  <si>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</si>
  <si>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</si>
  <si>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</si>
  <si>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</si>
  <si>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</si>
  <si>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</si>
  <si>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</si>
  <si>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</si>
  <si>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</si>
  <si>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</si>
  <si>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</si>
  <si>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</si>
  <si>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</si>
  <si>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</si>
  <si>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</si>
  <si>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</si>
  <si>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</si>
  <si>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</si>
  <si>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</si>
  <si>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</si>
  <si>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</si>
  <si>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</si>
  <si>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</si>
  <si>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</si>
  <si>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</si>
  <si>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</si>
  <si>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</si>
  <si>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</si>
  <si>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</si>
  <si>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</si>
  <si>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</si>
  <si>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</si>
  <si>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</si>
  <si>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</si>
  <si>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</si>
  <si>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</si>
  <si>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</si>
  <si>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</si>
  <si>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</si>
  <si>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</si>
  <si>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</si>
  <si>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</si>
  <si>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</si>
  <si>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</si>
  <si>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</si>
  <si>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</si>
  <si>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</si>
  <si>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</si>
  <si>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</si>
  <si>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</si>
  <si>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</si>
  <si>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</si>
  <si>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</si>
  <si>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</si>
  <si>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</si>
  <si>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</si>
  <si>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</si>
  <si>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</si>
  <si>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</si>
  <si>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</si>
  <si>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</si>
  <si>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</si>
  <si>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</si>
  <si>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</si>
  <si>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</si>
  <si>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</si>
  <si>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</si>
  <si>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</si>
  <si>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</si>
  <si>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</si>
  <si>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</si>
  <si>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</si>
  <si>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</si>
  <si>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</si>
  <si>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</si>
  <si>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</si>
  <si>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</si>
  <si>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</si>
  <si>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</si>
  <si>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</si>
  <si>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</si>
  <si>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</si>
  <si>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</si>
  <si>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</si>
  <si>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</si>
  <si>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</si>
  <si>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</si>
  <si>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</si>
  <si>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</si>
  <si>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</si>
  <si>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</si>
  <si>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</si>
  <si>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</si>
  <si>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</si>
  <si>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</si>
  <si>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</si>
  <si>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</si>
  <si>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</si>
  <si>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</si>
  <si>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</si>
  <si>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</si>
  <si>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</si>
  <si>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</si>
  <si>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</si>
  <si>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</si>
  <si>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</si>
  <si>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</si>
  <si>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</si>
  <si>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</si>
  <si>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</si>
  <si>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</si>
  <si>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</si>
  <si>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</si>
  <si>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</si>
  <si>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</si>
  <si>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</si>
  <si>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</si>
  <si>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</si>
  <si>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</si>
  <si>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</si>
  <si>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</si>
  <si>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</si>
  <si>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</si>
  <si>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</si>
  <si>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</si>
  <si>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</si>
  <si>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</si>
  <si>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</si>
  <si>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</si>
  <si>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</si>
  <si>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</si>
  <si>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</si>
  <si>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</si>
  <si>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</si>
  <si>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</si>
  <si>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</si>
  <si>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</si>
  <si>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</si>
  <si>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</si>
  <si>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</si>
  <si>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</si>
  <si>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</si>
  <si>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</si>
  <si>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</si>
  <si>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</si>
  <si>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</si>
  <si>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</si>
  <si>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</si>
  <si>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</si>
  <si>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</si>
  <si>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</si>
  <si>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</si>
  <si>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</si>
  <si>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</si>
  <si>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</si>
  <si>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</si>
  <si>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</si>
  <si>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</si>
  <si>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</si>
  <si>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</si>
  <si>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</si>
  <si>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</si>
  <si>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</si>
  <si>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</si>
  <si>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</si>
  <si>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</si>
  <si>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</si>
  <si>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</si>
  <si>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</si>
  <si>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</si>
  <si>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</si>
  <si>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</si>
  <si>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</si>
  <si>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</si>
  <si>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</si>
  <si>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</si>
  <si>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</si>
  <si>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</si>
  <si>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</si>
  <si>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</si>
  <si>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</si>
  <si>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</si>
  <si>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</si>
  <si>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</si>
  <si>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</si>
  <si>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</si>
  <si>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</si>
  <si>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</si>
  <si>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</si>
  <si>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</si>
  <si>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</si>
  <si>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</si>
  <si>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</si>
  <si>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</si>
  <si>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</si>
  <si>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</si>
  <si>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</si>
  <si>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</si>
  <si>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</si>
  <si>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</si>
  <si>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</si>
  <si>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</si>
  <si>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</si>
  <si>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</si>
  <si>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</si>
  <si>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</si>
  <si>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</si>
  <si>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</si>
  <si>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</si>
  <si>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</si>
  <si>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</si>
  <si>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</si>
  <si>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</si>
  <si>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</si>
  <si>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</si>
  <si>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</si>
  <si>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</si>
  <si>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</si>
  <si>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</si>
  <si>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</si>
  <si>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</si>
  <si>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</si>
  <si>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</si>
  <si>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</si>
  <si>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</si>
  <si>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</si>
  <si>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</si>
  <si>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</si>
  <si>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</si>
  <si>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</si>
  <si>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</si>
  <si>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</si>
  <si>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</si>
  <si>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</si>
  <si>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</si>
  <si>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</si>
  <si>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</si>
  <si>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</si>
  <si>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</si>
  <si>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</si>
  <si>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</si>
  <si>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</si>
  <si>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</si>
  <si>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</si>
  <si>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</si>
  <si>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</si>
  <si>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</si>
  <si>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</si>
  <si>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</si>
  <si>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</si>
  <si>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</si>
  <si>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</si>
  <si>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</si>
  <si>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</si>
  <si>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</si>
  <si>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</si>
  <si>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</si>
  <si>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</si>
  <si>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</si>
  <si>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</si>
  <si>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</si>
  <si>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</si>
  <si>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</si>
  <si>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</si>
  <si>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</si>
  <si>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</si>
  <si>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</si>
  <si>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</si>
  <si>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</si>
  <si>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</si>
  <si>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</si>
  <si>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</si>
  <si>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</si>
  <si>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</si>
  <si>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</si>
  <si>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</si>
  <si>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</si>
  <si>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</si>
  <si>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</si>
  <si>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</si>
  <si>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</si>
  <si>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</si>
  <si>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</si>
  <si>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</si>
  <si>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</si>
  <si>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</si>
  <si>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</si>
  <si>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</si>
  <si>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</si>
  <si>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</si>
  <si>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</si>
  <si>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</si>
  <si>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</si>
  <si>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</si>
  <si>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</si>
  <si>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</si>
  <si>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</si>
  <si>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</si>
  <si>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</si>
  <si>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</si>
  <si>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</si>
  <si>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</si>
  <si>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</si>
  <si>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</si>
  <si>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</si>
  <si>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</si>
  <si>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</si>
  <si>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</si>
  <si>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</si>
  <si>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</si>
  <si>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</si>
  <si>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</si>
  <si>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</si>
  <si>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</si>
  <si>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</si>
  <si>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</si>
  <si>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</si>
  <si>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</si>
  <si>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</si>
  <si>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</si>
  <si>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</si>
  <si>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</si>
  <si>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</si>
  <si>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</si>
  <si>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</si>
  <si>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</si>
  <si>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</si>
  <si>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</si>
  <si>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</si>
  <si>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</si>
  <si>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</si>
  <si>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</si>
  <si>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</si>
  <si>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</si>
  <si>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</si>
  <si>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</si>
  <si>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</si>
  <si>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</si>
  <si>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</si>
  <si>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</si>
  <si>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</si>
  <si>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</si>
  <si>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</si>
  <si>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</si>
  <si>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</si>
  <si>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</si>
  <si>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</si>
  <si>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</si>
  <si>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</si>
  <si>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</si>
  <si>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</si>
  <si>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</si>
  <si>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</si>
  <si>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</si>
  <si>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</si>
  <si>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</si>
  <si>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</si>
  <si>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</si>
  <si>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</si>
  <si>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</si>
  <si>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</si>
  <si>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</si>
  <si>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</si>
  <si>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</si>
  <si>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</si>
  <si>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</si>
  <si>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</si>
  <si>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</si>
  <si>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</si>
  <si>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</si>
  <si>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</si>
  <si>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</si>
  <si>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</si>
  <si>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</si>
  <si>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</si>
  <si>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</si>
  <si>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</si>
  <si>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</si>
  <si>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</si>
  <si>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</si>
  <si>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</si>
  <si>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</si>
  <si>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</si>
  <si>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</si>
  <si>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</si>
  <si>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</si>
  <si>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</si>
  <si>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</si>
  <si>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</si>
  <si>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</si>
  <si>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</si>
  <si>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</si>
  <si>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</si>
  <si>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</si>
  <si>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</si>
  <si>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</si>
  <si>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</si>
  <si>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</si>
  <si>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</si>
  <si>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</si>
  <si>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</si>
  <si>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</si>
  <si>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</si>
  <si>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</si>
  <si>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</si>
  <si>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</si>
  <si>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</si>
  <si>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</si>
  <si>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</si>
  <si>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</si>
  <si>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</si>
  <si>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</si>
  <si>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</si>
  <si>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</si>
  <si>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</si>
  <si>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</si>
  <si>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</si>
  <si>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</si>
  <si>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</si>
  <si>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</si>
  <si>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</si>
  <si>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</si>
  <si>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</si>
  <si>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</si>
  <si>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</si>
  <si>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</si>
  <si>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</si>
  <si>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</si>
  <si>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</si>
  <si>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</si>
  <si>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</si>
  <si>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</si>
  <si>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</si>
  <si>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</si>
  <si>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</si>
  <si>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</si>
  <si>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</si>
  <si>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</si>
  <si>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</si>
  <si>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</si>
  <si>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</si>
  <si>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</si>
  <si>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</si>
  <si>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</si>
  <si>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</si>
  <si>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</si>
  <si>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</si>
  <si>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</si>
  <si>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</si>
  <si>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</si>
  <si>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</si>
  <si>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</si>
  <si>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</si>
  <si>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</si>
  <si>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</si>
  <si>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</si>
  <si>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</si>
  <si>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</si>
  <si>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</si>
  <si>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</si>
  <si>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</si>
  <si>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</si>
  <si>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</si>
  <si>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</si>
  <si>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</si>
  <si>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</si>
  <si>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</si>
  <si>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</si>
  <si>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</si>
  <si>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</si>
  <si>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</si>
  <si>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</si>
  <si>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</si>
  <si>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</si>
  <si>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</si>
  <si>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</si>
  <si>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</si>
  <si>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</si>
  <si>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</si>
  <si>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</si>
  <si>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</si>
  <si>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</si>
  <si>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</si>
  <si>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</si>
  <si>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</si>
  <si>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</si>
  <si>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</si>
  <si>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</si>
  <si>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</si>
  <si>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</si>
  <si>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</si>
  <si>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</si>
  <si>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</si>
  <si>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</si>
  <si>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</si>
  <si>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</si>
  <si>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</si>
  <si>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</si>
  <si>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</si>
  <si>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</si>
  <si>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</si>
  <si>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</si>
  <si>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</si>
  <si>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</si>
  <si>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</si>
  <si>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</si>
  <si>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</si>
  <si>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</si>
  <si>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</si>
  <si>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</si>
  <si>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</si>
  <si>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Приобретение</t>
  </si>
  <si>
    <t>Коммерческое предложение</t>
  </si>
  <si>
    <t xml:space="preserve">        </t>
  </si>
  <si>
    <t xml:space="preserve">      </t>
  </si>
  <si>
    <t>Накладные расходы (ОКС, кап.проценты и т.д.)</t>
  </si>
  <si>
    <t>ПКГУП "СКЭС"</t>
  </si>
  <si>
    <t>Отсутствует</t>
  </si>
  <si>
    <t>Вновь включенный объект</t>
  </si>
  <si>
    <t>1.6</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</si>
  <si>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</si>
  <si>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Пермский край</t>
  </si>
  <si>
    <t>не относится</t>
  </si>
  <si>
    <t>не предусмотрен</t>
  </si>
  <si>
    <t>отсутствуют</t>
  </si>
  <si>
    <t>Формирование материально-технической базы Предприятия</t>
  </si>
  <si>
    <t>выделение этапов не предусматривается</t>
  </si>
  <si>
    <t>ТМЦ</t>
  </si>
  <si>
    <t>Год раскрытия информации: 2025 год</t>
  </si>
  <si>
    <t>Приобретение сушильных шкафов - 2 шт</t>
  </si>
  <si>
    <t>Соликамский муниципальный округ</t>
  </si>
  <si>
    <t>0,22  млн.руб без НДС</t>
  </si>
  <si>
    <t>Сушильный шкаф - 2 шт.</t>
  </si>
  <si>
    <t>Пермский край, Соликамский муниципальный округ</t>
  </si>
  <si>
    <t>Сметная стоимость проекта в ценах 2025 года с НДС, млн. руб.</t>
  </si>
  <si>
    <t>P_СГЭС_1</t>
  </si>
  <si>
    <t>В рамках дооснащения бригадного персонала, для формирования материальной базы Предприятия и повышения производительности труда</t>
  </si>
  <si>
    <t>З</t>
  </si>
  <si>
    <t>100</t>
  </si>
  <si>
    <t>отсутствует</t>
  </si>
  <si>
    <t>Сушильные шкафы</t>
  </si>
  <si>
    <t>коммерческие предложения</t>
  </si>
  <si>
    <t>Аукцион в электронной форме, участниками которого могут быть только СМП</t>
  </si>
  <si>
    <t>ООО МПО "Рубин"        ООО "Интернационалпро"</t>
  </si>
  <si>
    <t>183,33   182,557</t>
  </si>
  <si>
    <t>ООО "Интернационалпро"</t>
  </si>
  <si>
    <t>SBR003-250602524600012</t>
  </si>
  <si>
    <t>https://utp.sberbank-ast.ru/</t>
  </si>
  <si>
    <t>июль 2025 года</t>
  </si>
  <si>
    <t>31.07.2025</t>
  </si>
  <si>
    <t>0,22 млн.руб с НДС</t>
  </si>
  <si>
    <t>показатель объема финансовых потребностей, необходимых для реализации
мероприятий, направленных на выполнение требований законодательства (Фтз 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</si>
</sst>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84">
    <xf numFmtId="0" fontId="0" fillId="0" borderId="0" xfId="0"/>
    <xf numFmtId="2" fontId="29" fillId="0" borderId="26" xfId="1" applyNumberFormat="1" applyFont="1" applyFill="1" applyBorder="1" applyAlignment="1">
      <alignment horizontal="justify" vertical="top" wrapText="1"/>
    </xf>
    <xf numFmtId="0" fontId="3" fillId="0" borderId="0" xfId="0" applyFont="1"/>
    <xf numFmtId="0" fontId="4" fillId="0" borderId="0" xfId="0" applyFont="1"/>
    <xf numFmtId="0" fontId="5" fillId="0" borderId="0" xfId="0" applyFont="1" applyAlignment="1">
      <alignment horizontal="right" vertical="center"/>
    </xf>
    <xf numFmtId="0" fontId="5" fillId="0" borderId="0" xfId="0" applyFont="1" applyAlignment="1">
      <alignment horizontal="right"/>
    </xf>
    <xf numFmtId="0" fontId="6" fillId="0" borderId="0" xfId="0" applyFont="1" applyAlignment="1">
      <alignment horizontal="left" vertical="center"/>
    </xf>
    <xf numFmtId="0" fontId="7" fillId="0" borderId="0" xfId="0" applyFont="1"/>
    <xf numFmtId="0" fontId="8" fillId="0" borderId="0" xfId="0" applyFont="1" applyAlignment="1">
      <alignment vertical="center"/>
    </xf>
    <xf numFmtId="0" fontId="8" fillId="0" borderId="0" xfId="0" applyFont="1" applyAlignment="1">
      <alignment horizontal="center"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center" vertical="center"/>
    </xf>
    <xf numFmtId="0" fontId="13" fillId="0" borderId="0" xfId="0" applyFont="1"/>
    <xf numFmtId="0" fontId="14" fillId="0" borderId="0" xfId="0" applyFont="1" applyAlignment="1">
      <alignment vertical="center"/>
    </xf>
    <xf numFmtId="0" fontId="11" fillId="0" borderId="1" xfId="0" applyFont="1" applyBorder="1" applyAlignment="1">
      <alignment vertical="center" wrapText="1"/>
    </xf>
    <xf numFmtId="0" fontId="11" fillId="0" borderId="2" xfId="0" applyFont="1" applyBorder="1" applyAlignment="1">
      <alignment horizontal="center" vertical="center" wrapText="1"/>
    </xf>
    <xf numFmtId="0" fontId="11" fillId="0" borderId="1" xfId="0" applyFont="1" applyBorder="1" applyAlignment="1">
      <alignment horizontal="center" vertical="center" wrapText="1"/>
    </xf>
    <xf numFmtId="49" fontId="11" fillId="0" borderId="1" xfId="0" applyNumberFormat="1" applyFont="1" applyBorder="1" applyAlignment="1">
      <alignment vertical="center"/>
    </xf>
    <xf numFmtId="0" fontId="11" fillId="0" borderId="2" xfId="0" applyFont="1" applyBorder="1" applyAlignment="1">
      <alignment horizontal="left" vertical="center" wrapText="1"/>
    </xf>
    <xf numFmtId="0" fontId="11" fillId="0" borderId="2" xfId="0" applyFont="1" applyBorder="1" applyAlignment="1">
      <alignment vertical="center" wrapText="1"/>
    </xf>
    <xf numFmtId="49" fontId="11" fillId="0" borderId="2" xfId="0" applyNumberFormat="1" applyFont="1" applyBorder="1" applyAlignment="1">
      <alignment vertical="center"/>
    </xf>
    <xf numFmtId="49" fontId="11" fillId="0" borderId="3" xfId="0" applyNumberFormat="1" applyFont="1" applyBorder="1" applyAlignment="1">
      <alignment vertical="center"/>
    </xf>
    <xf numFmtId="49" fontId="11" fillId="0" borderId="4" xfId="0" applyNumberFormat="1" applyFont="1" applyBorder="1" applyAlignment="1">
      <alignment vertical="center"/>
    </xf>
    <xf numFmtId="0" fontId="11" fillId="0" borderId="1" xfId="0" applyFont="1" applyBorder="1" applyAlignment="1">
      <alignment horizontal="left" vertical="center" wrapText="1"/>
    </xf>
    <xf numFmtId="0" fontId="15" fillId="0" borderId="1" xfId="0" applyFont="1" applyBorder="1" applyAlignment="1">
      <alignment horizontal="center" vertical="center" wrapText="1"/>
    </xf>
    <xf numFmtId="4" fontId="15"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2" fillId="0" borderId="1" xfId="0" applyFont="1" applyBorder="1" applyAlignment="1">
      <alignment horizontal="center" vertical="center"/>
    </xf>
    <xf numFmtId="0" fontId="0" fillId="0" borderId="1" xfId="0" applyBorder="1"/>
    <xf numFmtId="0" fontId="15" fillId="0" borderId="0" xfId="0" applyFont="1" applyAlignment="1">
      <alignment horizontal="left"/>
    </xf>
    <xf numFmtId="0" fontId="15" fillId="0" borderId="0" xfId="0" applyFont="1" applyAlignment="1">
      <alignment horizontal="left" vertical="center"/>
    </xf>
    <xf numFmtId="0" fontId="7" fillId="0" borderId="1" xfId="0" applyFont="1" applyBorder="1" applyAlignment="1">
      <alignment horizontal="center" vertical="center" wrapText="1"/>
    </xf>
    <xf numFmtId="0" fontId="15" fillId="0" borderId="1" xfId="0" applyFont="1" applyBorder="1" applyAlignment="1">
      <alignment horizontal="center" vertical="top"/>
    </xf>
    <xf numFmtId="0" fontId="18" fillId="0" borderId="0" xfId="0" applyFont="1" applyAlignment="1">
      <alignment horizontal="left"/>
    </xf>
    <xf numFmtId="0" fontId="15" fillId="0" borderId="0" xfId="0" applyFont="1" applyAlignment="1">
      <alignment vertical="center"/>
    </xf>
    <xf numFmtId="0" fontId="15" fillId="0" borderId="0" xfId="0" applyFont="1" applyAlignment="1">
      <alignment vertical="top" wrapText="1"/>
    </xf>
    <xf numFmtId="0" fontId="7" fillId="0" borderId="0" xfId="0" applyFont="1" applyAlignment="1">
      <alignment horizontal="center" vertical="center"/>
    </xf>
    <xf numFmtId="49" fontId="8" fillId="0" borderId="0" xfId="0" applyNumberFormat="1" applyFont="1" applyAlignment="1">
      <alignment vertical="center"/>
    </xf>
    <xf numFmtId="0" fontId="7" fillId="0" borderId="7" xfId="0" applyFont="1" applyBorder="1" applyAlignment="1">
      <alignment horizontal="center" vertical="center" wrapText="1"/>
    </xf>
    <xf numFmtId="0" fontId="7" fillId="0" borderId="1" xfId="0" applyFont="1" applyBorder="1" applyAlignment="1">
      <alignment horizontal="center" vertical="top"/>
    </xf>
    <xf numFmtId="0" fontId="15" fillId="0" borderId="1" xfId="0" applyFont="1" applyBorder="1" applyAlignment="1">
      <alignment horizontal="center" vertical="center"/>
    </xf>
    <xf numFmtId="0" fontId="19" fillId="0" borderId="0" xfId="0" applyFont="1" applyAlignment="1">
      <alignment horizontal="left"/>
    </xf>
    <xf numFmtId="0" fontId="15" fillId="0" borderId="0" xfId="0" applyFont="1" applyAlignment="1">
      <alignment horizontal="center" vertical="center"/>
    </xf>
    <xf numFmtId="0" fontId="22" fillId="0" borderId="0" xfId="0" applyFont="1"/>
    <xf numFmtId="0" fontId="15" fillId="0" borderId="1" xfId="0" applyFont="1" applyBorder="1" applyAlignment="1">
      <alignment vertical="center" wrapText="1"/>
    </xf>
    <xf numFmtId="0" fontId="15" fillId="0" borderId="2" xfId="0" applyFont="1" applyBorder="1" applyAlignment="1">
      <alignment horizontal="center" vertical="center" wrapText="1"/>
    </xf>
    <xf numFmtId="49" fontId="15" fillId="0" borderId="1" xfId="0" applyNumberFormat="1" applyFont="1" applyBorder="1" applyAlignment="1">
      <alignment vertical="center"/>
    </xf>
    <xf numFmtId="0" fontId="15" fillId="0" borderId="2" xfId="0" applyFont="1" applyBorder="1" applyAlignment="1">
      <alignment vertical="center" wrapText="1"/>
    </xf>
    <xf numFmtId="0" fontId="24" fillId="0" borderId="0" xfId="0" applyFont="1"/>
    <xf numFmtId="0" fontId="12" fillId="0" borderId="0" xfId="0" applyFont="1" applyAlignment="1">
      <alignment vertical="center"/>
    </xf>
    <xf numFmtId="0" fontId="25" fillId="0" borderId="0" xfId="0" applyFont="1"/>
    <xf numFmtId="0" fontId="17" fillId="0" borderId="0" xfId="0" applyFont="1"/>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xf>
    <xf numFmtId="0" fontId="2" fillId="0" borderId="6" xfId="0" applyFont="1" applyBorder="1" applyAlignment="1">
      <alignment horizontal="center" vertical="center" wrapText="1"/>
    </xf>
    <xf numFmtId="0" fontId="0" fillId="0" borderId="1" xfId="0" applyBorder="1" applyAlignment="1">
      <alignment horizontal="center" vertical="center" wrapText="1"/>
    </xf>
    <xf numFmtId="0" fontId="2" fillId="0" borderId="0" xfId="0" applyFont="1"/>
    <xf numFmtId="0" fontId="7" fillId="0" borderId="0" xfId="0" applyFont="1" applyAlignment="1">
      <alignment vertical="center"/>
    </xf>
    <xf numFmtId="0" fontId="16" fillId="0" borderId="1" xfId="0" applyFont="1" applyBorder="1" applyAlignment="1">
      <alignment horizontal="center" vertical="center"/>
    </xf>
    <xf numFmtId="0" fontId="8" fillId="0" borderId="1" xfId="0" applyFont="1" applyBorder="1" applyAlignment="1">
      <alignment horizontal="center" vertical="center"/>
    </xf>
    <xf numFmtId="49" fontId="11" fillId="0" borderId="1" xfId="0" applyNumberFormat="1" applyFont="1" applyBorder="1" applyAlignment="1">
      <alignment horizontal="center" vertical="center" wrapText="1"/>
    </xf>
    <xf numFmtId="0" fontId="11" fillId="0" borderId="0" xfId="0" applyFont="1" applyAlignment="1">
      <alignment horizontal="center" vertical="center"/>
    </xf>
    <xf numFmtId="0" fontId="11" fillId="0" borderId="0" xfId="0" applyFont="1" applyAlignment="1">
      <alignment horizontal="right" vertical="center"/>
    </xf>
    <xf numFmtId="0" fontId="29" fillId="0" borderId="0" xfId="0" applyFont="1" applyAlignment="1">
      <alignment horizontal="right" vertical="center"/>
    </xf>
    <xf numFmtId="0" fontId="29" fillId="0" borderId="0" xfId="0" applyFont="1" applyAlignment="1">
      <alignment horizontal="right"/>
    </xf>
    <xf numFmtId="0" fontId="11" fillId="0" borderId="0" xfId="0" applyFont="1" applyAlignment="1">
      <alignment horizontal="left" vertical="center"/>
    </xf>
    <xf numFmtId="0" fontId="16" fillId="0" borderId="0" xfId="0" applyFont="1" applyAlignment="1">
      <alignment horizontal="center"/>
    </xf>
    <xf numFmtId="0" fontId="33" fillId="0" borderId="13" xfId="0" applyFont="1" applyBorder="1" applyAlignment="1">
      <alignment horizontal="center" vertical="center"/>
    </xf>
    <xf numFmtId="0" fontId="33" fillId="0" borderId="14" xfId="0" applyFont="1" applyBorder="1" applyAlignment="1">
      <alignment horizontal="center" vertical="center"/>
    </xf>
    <xf numFmtId="0" fontId="34" fillId="0" borderId="0" xfId="0" applyFont="1"/>
    <xf numFmtId="0" fontId="35" fillId="0" borderId="0" xfId="0" applyFont="1"/>
    <xf numFmtId="0" fontId="22" fillId="0" borderId="15" xfId="0" applyFont="1" applyBorder="1" applyAlignment="1">
      <alignment vertical="center"/>
    </xf>
    <xf numFmtId="4" fontId="22" fillId="0" borderId="16" xfId="0" applyNumberFormat="1" applyFont="1" applyBorder="1" applyAlignment="1">
      <alignment horizontal="center" vertical="center"/>
    </xf>
    <xf numFmtId="0" fontId="33" fillId="0" borderId="0" xfId="0" applyFont="1" applyAlignment="1">
      <alignment horizontal="center"/>
    </xf>
    <xf numFmtId="164" fontId="13" fillId="0" borderId="1" xfId="0" applyNumberFormat="1" applyFont="1" applyBorder="1" applyAlignment="1">
      <alignment horizontal="center" vertical="center"/>
    </xf>
    <xf numFmtId="0" fontId="0" fillId="0" borderId="0" xfId="0" applyAlignment="1">
      <alignment horizontal="right" vertical="center"/>
    </xf>
    <xf numFmtId="0" fontId="0" fillId="0" borderId="0" xfId="0" applyAlignment="1">
      <alignment horizontal="center" vertical="center"/>
    </xf>
    <xf numFmtId="3" fontId="13" fillId="0" borderId="1" xfId="0" applyNumberFormat="1" applyFont="1" applyBorder="1" applyAlignment="1">
      <alignment horizontal="center" vertical="center" wrapText="1"/>
    </xf>
    <xf numFmtId="0" fontId="0" fillId="0" borderId="0" xfId="0" applyAlignment="1">
      <alignment horizontal="center" vertical="center" wrapText="1"/>
    </xf>
    <xf numFmtId="0" fontId="36" fillId="0" borderId="0" xfId="0" applyFont="1" applyAlignment="1">
      <alignment horizontal="center" vertical="center"/>
    </xf>
    <xf numFmtId="0" fontId="22" fillId="0" borderId="0" xfId="0" applyFont="1" applyAlignment="1">
      <alignment horizontal="center" vertical="center"/>
    </xf>
    <xf numFmtId="9" fontId="22" fillId="0" borderId="16" xfId="0" applyNumberFormat="1" applyFont="1" applyBorder="1" applyAlignment="1">
      <alignment horizontal="center" vertical="center"/>
    </xf>
    <xf numFmtId="165" fontId="22" fillId="0" borderId="16" xfId="0" applyNumberFormat="1" applyFont="1" applyBorder="1" applyAlignment="1">
      <alignment horizontal="center" vertical="center"/>
    </xf>
    <xf numFmtId="0" fontId="22" fillId="0" borderId="16" xfId="0" applyFont="1" applyBorder="1" applyAlignment="1">
      <alignment horizontal="center" vertical="center"/>
    </xf>
    <xf numFmtId="10" fontId="22" fillId="0" borderId="16" xfId="0" applyNumberFormat="1" applyFont="1" applyBorder="1" applyAlignment="1">
      <alignment horizontal="center" vertical="center"/>
    </xf>
    <xf numFmtId="0" fontId="22" fillId="0" borderId="17" xfId="0" applyFont="1" applyBorder="1" applyAlignment="1">
      <alignment vertical="center"/>
    </xf>
    <xf numFmtId="10" fontId="22" fillId="0" borderId="18" xfId="0" applyNumberFormat="1" applyFont="1" applyBorder="1" applyAlignment="1">
      <alignment horizontal="center" vertical="center"/>
    </xf>
    <xf numFmtId="10" fontId="22" fillId="0" borderId="0" xfId="0" applyNumberFormat="1" applyFont="1"/>
    <xf numFmtId="0" fontId="22" fillId="0" borderId="13" xfId="0" applyFont="1" applyBorder="1" applyAlignment="1">
      <alignment horizontal="left" vertical="center"/>
    </xf>
    <xf numFmtId="0" fontId="22" fillId="0" borderId="19" xfId="0" applyFont="1" applyBorder="1" applyAlignment="1">
      <alignment horizontal="center" vertical="center"/>
    </xf>
    <xf numFmtId="0" fontId="33" fillId="0" borderId="15" xfId="0" applyFont="1" applyBorder="1" applyAlignment="1">
      <alignment vertical="center"/>
    </xf>
    <xf numFmtId="10" fontId="22" fillId="0" borderId="1" xfId="0" applyNumberFormat="1" applyFont="1" applyBorder="1" applyAlignment="1">
      <alignment horizontal="center" vertical="center"/>
    </xf>
    <xf numFmtId="3" fontId="13" fillId="0" borderId="20" xfId="0" applyNumberFormat="1" applyFont="1" applyBorder="1" applyAlignment="1">
      <alignment horizontal="center" vertical="center"/>
    </xf>
    <xf numFmtId="0" fontId="22" fillId="0" borderId="0" xfId="0" applyFont="1" applyAlignment="1">
      <alignment vertical="center"/>
    </xf>
    <xf numFmtId="4" fontId="34" fillId="0" borderId="0" xfId="0" applyNumberFormat="1" applyFont="1" applyAlignment="1">
      <alignment vertical="center"/>
    </xf>
    <xf numFmtId="0" fontId="33" fillId="0" borderId="13" xfId="0" applyFont="1" applyBorder="1" applyAlignment="1">
      <alignment horizontal="left" vertical="center"/>
    </xf>
    <xf numFmtId="3" fontId="22" fillId="0" borderId="19" xfId="0" applyNumberFormat="1" applyFont="1" applyBorder="1" applyAlignment="1">
      <alignment horizontal="center" vertical="center"/>
    </xf>
    <xf numFmtId="3" fontId="22" fillId="0" borderId="7" xfId="0" applyNumberFormat="1" applyFont="1" applyBorder="1" applyAlignment="1">
      <alignment horizontal="center" vertical="center"/>
    </xf>
    <xf numFmtId="3" fontId="22" fillId="0" borderId="1" xfId="0" applyNumberFormat="1" applyFont="1" applyBorder="1" applyAlignment="1">
      <alignment horizontal="center" vertical="center"/>
    </xf>
    <xf numFmtId="3" fontId="22" fillId="0" borderId="20" xfId="0" applyNumberFormat="1" applyFont="1" applyBorder="1" applyAlignment="1">
      <alignment horizontal="center" vertical="center"/>
    </xf>
    <xf numFmtId="3" fontId="22" fillId="0" borderId="0" xfId="0" applyNumberFormat="1" applyFont="1"/>
    <xf numFmtId="3" fontId="33" fillId="0" borderId="7" xfId="0" applyNumberFormat="1" applyFont="1" applyBorder="1" applyAlignment="1">
      <alignment horizontal="center" vertical="center"/>
    </xf>
    <xf numFmtId="3" fontId="33" fillId="0" borderId="1" xfId="0" applyNumberFormat="1" applyFont="1" applyBorder="1" applyAlignment="1">
      <alignment horizontal="center" vertical="center"/>
    </xf>
    <xf numFmtId="0" fontId="22" fillId="0" borderId="15" xfId="0" applyFont="1" applyBorder="1" applyAlignment="1">
      <alignment horizontal="left" vertical="center" indent="2"/>
    </xf>
    <xf numFmtId="0" fontId="22" fillId="0" borderId="1" xfId="0" applyFont="1" applyBorder="1" applyAlignment="1">
      <alignment horizontal="center" vertical="center"/>
    </xf>
    <xf numFmtId="3" fontId="13" fillId="0" borderId="1" xfId="0" applyNumberFormat="1" applyFont="1" applyBorder="1" applyAlignment="1">
      <alignment horizontal="center" vertical="center"/>
    </xf>
    <xf numFmtId="0" fontId="33" fillId="0" borderId="15" xfId="0" applyFont="1" applyBorder="1" applyAlignment="1">
      <alignment vertical="center" wrapText="1"/>
    </xf>
    <xf numFmtId="0" fontId="33" fillId="0" borderId="17" xfId="0" applyFont="1" applyBorder="1" applyAlignment="1">
      <alignment vertical="center"/>
    </xf>
    <xf numFmtId="3" fontId="33" fillId="0" borderId="20" xfId="0" applyNumberFormat="1" applyFont="1" applyBorder="1" applyAlignment="1">
      <alignment horizontal="center" vertical="center"/>
    </xf>
    <xf numFmtId="3" fontId="22" fillId="0" borderId="0" xfId="0" applyNumberFormat="1" applyFont="1" applyAlignment="1">
      <alignment horizontal="center" vertical="center"/>
    </xf>
    <xf numFmtId="4" fontId="37" fillId="0" borderId="19" xfId="0" applyNumberFormat="1" applyFont="1" applyBorder="1" applyAlignment="1">
      <alignment horizontal="center" vertical="center"/>
    </xf>
    <xf numFmtId="4" fontId="22" fillId="0" borderId="1" xfId="0" applyNumberFormat="1" applyFont="1" applyBorder="1" applyAlignment="1">
      <alignment horizontal="center" vertical="center"/>
    </xf>
    <xf numFmtId="0" fontId="33" fillId="0" borderId="15" xfId="0" applyFont="1" applyBorder="1" applyAlignment="1">
      <alignment horizontal="left" vertical="top"/>
    </xf>
    <xf numFmtId="165" fontId="29" fillId="0" borderId="1" xfId="0" applyNumberFormat="1" applyFont="1" applyBorder="1" applyAlignment="1">
      <alignment vertical="center"/>
    </xf>
    <xf numFmtId="166" fontId="38" fillId="0" borderId="1" xfId="0" applyNumberFormat="1" applyFont="1" applyBorder="1" applyAlignment="1">
      <alignment vertical="center"/>
    </xf>
    <xf numFmtId="0" fontId="33" fillId="0" borderId="21" xfId="0" applyFont="1" applyBorder="1" applyAlignment="1">
      <alignment vertical="center"/>
    </xf>
    <xf numFmtId="0" fontId="39" fillId="0" borderId="1" xfId="0" applyFont="1" applyBorder="1" applyAlignment="1">
      <alignment vertical="center"/>
    </xf>
    <xf numFmtId="1" fontId="39" fillId="0" borderId="1" xfId="0" applyNumberFormat="1" applyFont="1" applyBorder="1" applyAlignment="1">
      <alignment horizontal="left" vertical="center"/>
    </xf>
    <xf numFmtId="49" fontId="35" fillId="0" borderId="0" xfId="0" applyNumberFormat="1" applyFont="1" applyAlignment="1">
      <alignment vertical="center"/>
    </xf>
    <xf numFmtId="49" fontId="35" fillId="0" borderId="0" xfId="0" applyNumberFormat="1" applyFont="1"/>
    <xf numFmtId="2" fontId="35" fillId="0" borderId="0" xfId="0" applyNumberFormat="1" applyFont="1"/>
    <xf numFmtId="0" fontId="39" fillId="0" borderId="1" xfId="0" applyFont="1" applyBorder="1" applyAlignment="1">
      <alignment horizontal="left" vertical="center"/>
    </xf>
    <xf numFmtId="0" fontId="39" fillId="0" borderId="0" xfId="0" applyFont="1"/>
    <xf numFmtId="1" fontId="40" fillId="0" borderId="1" xfId="0" applyNumberFormat="1" applyFont="1" applyBorder="1" applyAlignment="1">
      <alignment horizontal="center" vertical="center"/>
    </xf>
    <xf numFmtId="167" fontId="41" fillId="0" borderId="1" xfId="0" applyNumberFormat="1" applyFont="1" applyBorder="1"/>
    <xf numFmtId="0" fontId="41" fillId="0" borderId="1" xfId="0" applyFont="1" applyBorder="1"/>
    <xf numFmtId="0" fontId="39" fillId="0" borderId="1" xfId="0" applyFont="1" applyBorder="1"/>
    <xf numFmtId="0" fontId="42" fillId="0" borderId="1" xfId="0" applyFont="1" applyBorder="1"/>
    <xf numFmtId="0" fontId="0" fillId="0" borderId="0" xfId="0" applyAlignment="1">
      <alignment vertical="center" wrapText="1"/>
    </xf>
    <xf numFmtId="166" fontId="15" fillId="0" borderId="0" xfId="0" applyNumberFormat="1" applyFont="1" applyAlignment="1">
      <alignment vertical="center"/>
    </xf>
    <xf numFmtId="0" fontId="15" fillId="0" borderId="0" xfId="0" applyFont="1"/>
    <xf numFmtId="0" fontId="7" fillId="0" borderId="0" xfId="0" applyFont="1" applyAlignment="1">
      <alignment horizontal="center" vertical="top" wrapText="1"/>
    </xf>
    <xf numFmtId="0" fontId="15" fillId="0" borderId="0" xfId="0" applyFont="1" applyAlignment="1">
      <alignment horizontal="right"/>
    </xf>
    <xf numFmtId="0" fontId="15" fillId="0" borderId="0" xfId="0" applyFont="1" applyAlignment="1">
      <alignment horizontal="left" wrapText="1"/>
    </xf>
    <xf numFmtId="0" fontId="7" fillId="0" borderId="1" xfId="0" applyFont="1" applyBorder="1" applyAlignment="1">
      <alignment horizontal="center" vertical="top" wrapText="1"/>
    </xf>
    <xf numFmtId="49" fontId="7" fillId="0" borderId="1" xfId="0" applyNumberFormat="1" applyFont="1" applyBorder="1" applyAlignment="1">
      <alignment horizontal="center" vertical="top" wrapText="1"/>
    </xf>
    <xf numFmtId="49" fontId="7" fillId="0" borderId="1" xfId="0" applyNumberFormat="1" applyFont="1" applyBorder="1" applyAlignment="1">
      <alignment vertical="top" wrapText="1"/>
    </xf>
    <xf numFmtId="49" fontId="7" fillId="0" borderId="1" xfId="0" applyNumberFormat="1" applyFont="1" applyBorder="1" applyAlignment="1">
      <alignment horizontal="center" vertical="center" wrapText="1"/>
    </xf>
    <xf numFmtId="49" fontId="15" fillId="0" borderId="1" xfId="0" applyNumberFormat="1" applyFont="1" applyBorder="1"/>
    <xf numFmtId="49" fontId="43" fillId="0" borderId="1" xfId="0" applyNumberFormat="1" applyFont="1" applyBorder="1" applyAlignment="1">
      <alignment wrapText="1"/>
    </xf>
    <xf numFmtId="49" fontId="15" fillId="0" borderId="1" xfId="0" applyNumberFormat="1" applyFont="1" applyBorder="1" applyAlignment="1">
      <alignment vertical="top" wrapText="1"/>
    </xf>
    <xf numFmtId="14"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xf>
    <xf numFmtId="49" fontId="15" fillId="0" borderId="1" xfId="0" applyNumberFormat="1" applyFont="1" applyBorder="1" applyAlignment="1">
      <alignment horizontal="justify" vertical="top" wrapText="1"/>
    </xf>
    <xf numFmtId="49" fontId="15" fillId="0" borderId="0" xfId="0" applyNumberFormat="1" applyFont="1" applyAlignment="1">
      <alignment vertical="top" wrapText="1"/>
    </xf>
    <xf numFmtId="0" fontId="9" fillId="0" borderId="0" xfId="0" applyFont="1" applyAlignment="1">
      <alignment vertical="center"/>
    </xf>
    <xf numFmtId="0" fontId="5" fillId="0" borderId="0" xfId="0" applyFont="1"/>
    <xf numFmtId="0" fontId="9" fillId="0" borderId="0" xfId="0" applyFont="1" applyAlignment="1">
      <alignment vertical="center" wrapText="1"/>
    </xf>
    <xf numFmtId="0" fontId="7" fillId="0" borderId="6" xfId="0" applyFont="1" applyBorder="1" applyAlignment="1">
      <alignment horizontal="center" vertical="center" wrapText="1"/>
    </xf>
    <xf numFmtId="0" fontId="7" fillId="0" borderId="1" xfId="0" applyFont="1" applyBorder="1" applyAlignment="1">
      <alignment horizontal="center" vertical="center" textRotation="90" wrapText="1"/>
    </xf>
    <xf numFmtId="0" fontId="7" fillId="0" borderId="1" xfId="0" applyFont="1" applyBorder="1" applyAlignment="1">
      <alignment horizontal="left" vertical="center" wrapText="1"/>
    </xf>
    <xf numFmtId="4" fontId="7"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0" fontId="15" fillId="0" borderId="1" xfId="0" applyFont="1" applyBorder="1" applyAlignment="1">
      <alignment horizontal="left" vertical="center" wrapText="1"/>
    </xf>
    <xf numFmtId="4" fontId="15" fillId="0" borderId="1" xfId="0" applyNumberFormat="1" applyFont="1" applyBorder="1" applyAlignment="1">
      <alignment horizontal="center" vertical="center"/>
    </xf>
    <xf numFmtId="0" fontId="15" fillId="0" borderId="10" xfId="0" applyFont="1" applyBorder="1" applyAlignment="1">
      <alignment horizontal="left" vertical="center" wrapText="1"/>
    </xf>
    <xf numFmtId="0" fontId="44" fillId="0" borderId="1" xfId="0" applyFont="1" applyBorder="1" applyAlignment="1">
      <alignment horizontal="left" vertical="center" wrapText="1"/>
    </xf>
    <xf numFmtId="4" fontId="44" fillId="0" borderId="1" xfId="0" applyNumberFormat="1" applyFont="1" applyBorder="1" applyAlignment="1">
      <alignment horizontal="center" vertical="center" wrapText="1"/>
    </xf>
    <xf numFmtId="0" fontId="45" fillId="0" borderId="1" xfId="0" applyFont="1" applyBorder="1" applyAlignment="1">
      <alignment horizontal="left" vertical="center" wrapText="1"/>
    </xf>
    <xf numFmtId="4" fontId="45" fillId="0" borderId="1" xfId="0" applyNumberFormat="1" applyFont="1" applyBorder="1" applyAlignment="1">
      <alignment horizontal="center" vertical="center" wrapText="1"/>
    </xf>
    <xf numFmtId="0" fontId="44" fillId="0" borderId="7" xfId="0" applyFont="1" applyBorder="1" applyAlignment="1">
      <alignment horizontal="left" vertical="center" wrapText="1"/>
    </xf>
    <xf numFmtId="4" fontId="44" fillId="0" borderId="7" xfId="0" applyNumberFormat="1" applyFont="1" applyBorder="1" applyAlignment="1">
      <alignment horizontal="center" vertical="center" wrapText="1"/>
    </xf>
    <xf numFmtId="0" fontId="11" fillId="0" borderId="0" xfId="0" applyFont="1"/>
    <xf numFmtId="0" fontId="47" fillId="0" borderId="1" xfId="0" applyFont="1" applyBorder="1" applyAlignment="1">
      <alignment horizontal="center" vertical="center"/>
    </xf>
    <xf numFmtId="0" fontId="47" fillId="0" borderId="0" xfId="0" applyFont="1"/>
    <xf numFmtId="0" fontId="0" fillId="0" borderId="1" xfId="0" applyBorder="1" applyAlignment="1">
      <alignment horizontal="center" vertical="top" wrapText="1"/>
    </xf>
    <xf numFmtId="0" fontId="0" fillId="0" borderId="1" xfId="0" applyBorder="1" applyAlignment="1">
      <alignment vertical="top" wrapText="1"/>
    </xf>
    <xf numFmtId="49" fontId="0" fillId="0" borderId="1" xfId="0" applyNumberFormat="1" applyBorder="1" applyAlignment="1">
      <alignment vertical="top" wrapText="1"/>
    </xf>
    <xf numFmtId="0" fontId="29" fillId="0" borderId="0" xfId="0" applyFont="1"/>
    <xf numFmtId="0" fontId="20" fillId="0" borderId="0" xfId="0" applyFont="1"/>
    <xf numFmtId="0" fontId="20" fillId="0" borderId="0" xfId="0" applyFont="1" applyAlignment="1">
      <alignment horizontal="center"/>
    </xf>
    <xf numFmtId="0" fontId="20" fillId="0" borderId="0" xfId="0" applyFont="1" applyAlignment="1">
      <alignment vertical="center"/>
    </xf>
    <xf numFmtId="0" fontId="48" fillId="0" borderId="0" xfId="0" applyFont="1" applyAlignment="1">
      <alignment vertical="center"/>
    </xf>
    <xf numFmtId="0" fontId="23" fillId="0" borderId="0" xfId="0" applyFont="1" applyAlignment="1">
      <alignment vertical="center"/>
    </xf>
    <xf numFmtId="0" fontId="5" fillId="0" borderId="0" xfId="0" applyFont="1" applyAlignment="1">
      <alignment vertical="center"/>
    </xf>
    <xf numFmtId="2" fontId="49" fillId="0" borderId="0" xfId="0" applyNumberFormat="1" applyFont="1" applyAlignment="1">
      <alignment horizontal="right" vertical="top" wrapText="1"/>
    </xf>
    <xf numFmtId="0" fontId="38" fillId="0" borderId="23" xfId="0" applyFont="1" applyBorder="1" applyAlignment="1">
      <alignment horizontal="justify"/>
    </xf>
    <xf numFmtId="0" fontId="29" fillId="0" borderId="23" xfId="0" applyFont="1" applyBorder="1" applyAlignment="1">
      <alignment horizontal="left" vertical="top" wrapText="1"/>
    </xf>
    <xf numFmtId="0" fontId="38" fillId="0" borderId="23" xfId="0" applyFont="1" applyBorder="1" applyAlignment="1">
      <alignment vertical="top" wrapText="1"/>
    </xf>
    <xf numFmtId="0" fontId="38" fillId="0" borderId="24" xfId="0" applyFont="1" applyBorder="1" applyAlignment="1">
      <alignment vertical="top" wrapText="1"/>
    </xf>
    <xf numFmtId="0" fontId="38" fillId="0" borderId="24" xfId="0" applyFont="1" applyBorder="1" applyAlignment="1">
      <alignment horizontal="justify" vertical="top" wrapText="1"/>
    </xf>
    <xf numFmtId="2" fontId="29" fillId="0" borderId="23" xfId="0" applyNumberFormat="1" applyFont="1" applyBorder="1" applyAlignment="1">
      <alignment horizontal="left" vertical="top" wrapText="1"/>
    </xf>
    <xf numFmtId="0" fontId="29" fillId="0" borderId="23" xfId="0" applyFont="1" applyBorder="1" applyAlignment="1">
      <alignment horizontal="justify" vertical="top" wrapText="1"/>
    </xf>
    <xf numFmtId="0" fontId="38" fillId="0" borderId="23" xfId="0" applyFont="1" applyBorder="1" applyAlignment="1">
      <alignment horizontal="justify" vertical="top" wrapText="1"/>
    </xf>
    <xf numFmtId="4" fontId="29" fillId="0" borderId="23" xfId="0" applyNumberFormat="1" applyFont="1" applyBorder="1" applyAlignment="1">
      <alignment horizontal="justify" vertical="top" wrapText="1"/>
    </xf>
    <xf numFmtId="0" fontId="38" fillId="0" borderId="25" xfId="0" applyFont="1" applyBorder="1" applyAlignment="1">
      <alignment vertical="top" wrapText="1"/>
    </xf>
    <xf numFmtId="0" fontId="29" fillId="0" borderId="25" xfId="0" applyFont="1" applyBorder="1" applyAlignment="1">
      <alignment vertical="top" wrapText="1"/>
    </xf>
    <xf numFmtId="0" fontId="29" fillId="0" borderId="25" xfId="0" applyFont="1" applyBorder="1" applyAlignment="1">
      <alignment horizontal="left" vertical="top" wrapText="1"/>
    </xf>
    <xf numFmtId="0" fontId="29" fillId="0" borderId="27" xfId="0" applyFont="1" applyBorder="1" applyAlignment="1">
      <alignment vertical="top" wrapText="1"/>
    </xf>
    <xf numFmtId="0" fontId="29" fillId="0" borderId="27" xfId="0" applyFont="1" applyBorder="1" applyAlignment="1">
      <alignment horizontal="left" vertical="top" wrapText="1"/>
    </xf>
    <xf numFmtId="49" fontId="29" fillId="0" borderId="27" xfId="0" applyNumberFormat="1" applyFont="1" applyBorder="1" applyAlignment="1">
      <alignment vertical="top" wrapText="1"/>
    </xf>
    <xf numFmtId="168" fontId="29" fillId="0" borderId="23" xfId="0" applyNumberFormat="1" applyFont="1" applyBorder="1" applyAlignment="1">
      <alignment horizontal="left" vertical="center" wrapText="1"/>
    </xf>
    <xf numFmtId="0" fontId="38" fillId="0" borderId="25" xfId="0" applyFont="1" applyBorder="1" applyAlignment="1">
      <alignment horizontal="left" vertical="center" wrapText="1"/>
    </xf>
    <xf numFmtId="0" fontId="38" fillId="0" borderId="25" xfId="0" applyFont="1" applyBorder="1" applyAlignment="1">
      <alignment horizontal="center" vertical="center" wrapText="1"/>
    </xf>
    <xf numFmtId="0" fontId="29" fillId="0" borderId="24" xfId="0" applyFont="1" applyBorder="1"/>
    <xf numFmtId="0" fontId="29" fillId="0" borderId="24" xfId="0" applyFont="1" applyBorder="1" applyAlignment="1">
      <alignment horizontal="left" vertical="top" wrapText="1"/>
    </xf>
    <xf numFmtId="1" fontId="38" fillId="0" borderId="0" xfId="0" applyNumberFormat="1" applyFont="1" applyAlignment="1">
      <alignment horizontal="left" vertical="top"/>
    </xf>
    <xf numFmtId="49" fontId="29" fillId="0" borderId="0" xfId="0" applyNumberFormat="1" applyFont="1" applyAlignment="1">
      <alignment horizontal="left" vertical="top" wrapText="1"/>
    </xf>
    <xf numFmtId="49" fontId="29" fillId="0" borderId="0" xfId="0" applyNumberFormat="1" applyFont="1" applyAlignment="1">
      <alignment horizontal="left" vertical="top"/>
    </xf>
    <xf numFmtId="0" fontId="29" fillId="0" borderId="0" xfId="0" applyFont="1" applyAlignment="1">
      <alignment horizontal="center" vertical="center"/>
    </xf>
    <xf numFmtId="0" fontId="44" fillId="0" borderId="1" xfId="0" applyFont="1" applyBorder="1" applyAlignment="1">
      <alignment horizontal="center" vertical="center" wrapText="1"/>
    </xf>
    <xf numFmtId="0" fontId="44" fillId="0" borderId="7" xfId="0" applyFont="1" applyBorder="1" applyAlignment="1">
      <alignment horizontal="center" vertical="center" wrapText="1"/>
    </xf>
    <xf numFmtId="3" fontId="22" fillId="0" borderId="16" xfId="0" applyNumberFormat="1" applyFont="1" applyBorder="1" applyAlignment="1">
      <alignment horizontal="center" vertical="center"/>
    </xf>
    <xf numFmtId="14" fontId="0" fillId="0" borderId="1" xfId="0" applyNumberFormat="1" applyBorder="1" applyAlignment="1">
      <alignment vertical="top" wrapText="1"/>
    </xf>
    <xf numFmtId="0" fontId="9" fillId="0" borderId="0" xfId="0" applyFont="1" applyAlignment="1">
      <alignment horizontal="center" vertical="center" wrapText="1"/>
    </xf>
    <xf numFmtId="0" fontId="11" fillId="0" borderId="0" xfId="0" applyFont="1" applyAlignment="1">
      <alignment horizontal="center" vertical="center"/>
    </xf>
    <xf numFmtId="0" fontId="14" fillId="0" borderId="0" xfId="0" applyFont="1" applyAlignment="1">
      <alignment horizontal="center" vertical="center" wrapText="1"/>
    </xf>
    <xf numFmtId="0" fontId="14" fillId="0" borderId="0" xfId="0" applyFont="1" applyAlignment="1">
      <alignment horizontal="center" vertical="center"/>
    </xf>
    <xf numFmtId="0" fontId="7" fillId="0" borderId="0" xfId="0" applyFont="1" applyAlignment="1">
      <alignment horizontal="center" vertical="center"/>
    </xf>
    <xf numFmtId="0" fontId="8" fillId="0" borderId="0" xfId="0" applyFont="1" applyAlignment="1">
      <alignment horizontal="center" vertical="center"/>
    </xf>
    <xf numFmtId="0" fontId="9" fillId="0" borderId="0" xfId="0" applyFont="1" applyAlignment="1">
      <alignment horizontal="center" vertical="center"/>
    </xf>
    <xf numFmtId="0" fontId="23" fillId="0" borderId="0" xfId="0" applyFont="1" applyAlignment="1">
      <alignment horizontal="center" vertical="center"/>
    </xf>
    <xf numFmtId="0" fontId="12" fillId="0" borderId="0" xfId="0" applyFont="1" applyAlignment="1">
      <alignment horizontal="center" vertical="center"/>
    </xf>
    <xf numFmtId="0" fontId="1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1" fillId="0" borderId="5" xfId="0" applyFont="1" applyBorder="1" applyAlignment="1">
      <alignment vertical="center"/>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49" fontId="15" fillId="0" borderId="0" xfId="0" applyNumberFormat="1" applyFont="1" applyAlignment="1">
      <alignment horizontal="left" vertical="top"/>
    </xf>
    <xf numFmtId="0" fontId="15" fillId="0" borderId="5" xfId="0" applyFont="1" applyBorder="1" applyAlignment="1">
      <alignment horizontal="left"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21" fillId="0" borderId="0" xfId="0" applyFont="1" applyAlignment="1">
      <alignment horizontal="center" vertical="center" wrapText="1"/>
    </xf>
    <xf numFmtId="0" fontId="15" fillId="0" borderId="0" xfId="0" applyFont="1" applyAlignment="1">
      <alignment horizontal="center" vertical="center" wrapText="1"/>
    </xf>
    <xf numFmtId="0" fontId="15" fillId="0" borderId="0" xfId="0" applyFont="1" applyAlignment="1">
      <alignment horizontal="center" vertical="center"/>
    </xf>
    <xf numFmtId="0" fontId="20" fillId="0" borderId="0" xfId="0" applyFont="1" applyAlignment="1">
      <alignment horizontal="center" vertical="center"/>
    </xf>
    <xf numFmtId="0" fontId="21" fillId="0" borderId="0" xfId="0" applyFont="1" applyAlignment="1">
      <alignment horizontal="center" vertical="center"/>
    </xf>
    <xf numFmtId="0" fontId="25" fillId="0" borderId="0" xfId="0" applyFont="1" applyAlignment="1">
      <alignment horizont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17" fillId="0" borderId="0" xfId="0" applyFont="1" applyAlignment="1">
      <alignment horizontal="center"/>
    </xf>
    <xf numFmtId="0" fontId="8" fillId="0" borderId="0" xfId="0" applyFont="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0" xfId="0" applyFont="1" applyAlignment="1">
      <alignment horizontal="center" vertical="center"/>
    </xf>
    <xf numFmtId="0" fontId="30" fillId="0" borderId="0" xfId="0" applyFont="1" applyAlignment="1">
      <alignment horizontal="center" vertical="center"/>
    </xf>
    <xf numFmtId="0" fontId="31" fillId="0" borderId="0" xfId="0" applyFont="1" applyAlignment="1">
      <alignment horizontal="center" vertical="center"/>
    </xf>
    <xf numFmtId="0" fontId="22" fillId="0" borderId="1" xfId="0" applyFont="1" applyBorder="1" applyAlignment="1">
      <alignment horizontal="center" vertical="center"/>
    </xf>
    <xf numFmtId="0" fontId="13" fillId="0" borderId="1" xfId="0" applyFont="1" applyBorder="1" applyAlignment="1">
      <alignment horizontal="center" vertical="center" wrapText="1"/>
    </xf>
    <xf numFmtId="0" fontId="32" fillId="0" borderId="0" xfId="0" applyFont="1" applyAlignment="1">
      <alignment horizontal="center" vertical="center" wrapText="1"/>
    </xf>
    <xf numFmtId="0" fontId="33" fillId="0" borderId="0" xfId="0" applyFont="1" applyAlignment="1">
      <alignment horizontal="center"/>
    </xf>
    <xf numFmtId="0" fontId="7" fillId="0" borderId="0" xfId="0" applyFont="1" applyAlignment="1">
      <alignment horizontal="center" vertical="top" wrapText="1"/>
    </xf>
    <xf numFmtId="0" fontId="7" fillId="0" borderId="0" xfId="0" applyFont="1" applyAlignment="1">
      <alignment horizont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17" fillId="0" borderId="5" xfId="0" applyFont="1" applyBorder="1" applyAlignment="1">
      <alignment horizontal="center"/>
    </xf>
    <xf numFmtId="0" fontId="16" fillId="0" borderId="10"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22" xfId="0" applyFont="1" applyBorder="1" applyAlignment="1">
      <alignment horizontal="center" vertical="center" wrapText="1"/>
    </xf>
    <xf numFmtId="0" fontId="16" fillId="0" borderId="11" xfId="0" applyFont="1" applyBorder="1" applyAlignment="1">
      <alignment horizontal="center" vertical="center" wrapText="1"/>
    </xf>
    <xf numFmtId="0" fontId="16" fillId="0" borderId="1" xfId="0" applyFont="1" applyBorder="1" applyAlignment="1">
      <alignment horizontal="center" vertical="center" textRotation="90" wrapText="1"/>
    </xf>
    <xf numFmtId="0" fontId="7" fillId="0" borderId="1" xfId="0" applyFont="1" applyBorder="1" applyAlignment="1">
      <alignment horizontal="center" vertical="center" textRotation="90" wrapText="1"/>
    </xf>
    <xf numFmtId="0" fontId="4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6" xfId="0" applyFont="1" applyBorder="1" applyAlignment="1">
      <alignment horizontal="center" vertical="center" textRotation="90" wrapText="1"/>
    </xf>
    <xf numFmtId="0" fontId="16" fillId="0" borderId="7" xfId="0" applyFont="1" applyBorder="1" applyAlignment="1">
      <alignment horizontal="center" vertical="center" textRotation="90" wrapText="1"/>
    </xf>
    <xf numFmtId="0" fontId="45" fillId="0" borderId="6" xfId="0" applyFont="1" applyBorder="1" applyAlignment="1">
      <alignment horizontal="center" vertical="center" textRotation="90" wrapText="1"/>
    </xf>
    <xf numFmtId="0" fontId="45" fillId="0" borderId="7" xfId="0" applyFont="1" applyBorder="1" applyAlignment="1">
      <alignment horizontal="center" vertical="center" textRotation="90" wrapText="1"/>
    </xf>
    <xf numFmtId="0" fontId="7" fillId="0" borderId="6" xfId="0" applyFont="1" applyBorder="1" applyAlignment="1">
      <alignment horizontal="center" vertical="center" textRotation="90" wrapText="1"/>
    </xf>
    <xf numFmtId="0" fontId="7" fillId="0" borderId="7" xfId="0" applyFont="1" applyBorder="1" applyAlignment="1">
      <alignment horizontal="center" vertical="center" textRotation="90" wrapText="1"/>
    </xf>
    <xf numFmtId="0" fontId="16" fillId="0" borderId="6" xfId="0" applyFont="1" applyBorder="1" applyAlignment="1">
      <alignment horizontal="center" vertical="center"/>
    </xf>
    <xf numFmtId="0" fontId="16" fillId="0" borderId="7" xfId="0" applyFont="1" applyBorder="1" applyAlignment="1">
      <alignment horizontal="center" vertical="center"/>
    </xf>
    <xf numFmtId="0" fontId="38" fillId="0" borderId="0" xfId="0" applyFont="1" applyAlignment="1">
      <alignment horizontal="center" wrapText="1"/>
    </xf>
    <xf numFmtId="0" fontId="38" fillId="0" borderId="0" xfId="0" applyFont="1" applyAlignment="1">
      <alignment horizontal="center"/>
    </xf>
    <xf numFmtId="0" fontId="20" fillId="0" borderId="0" xfId="0" applyFont="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2563931.0652262159</c:v>
                </c:pt>
                <c:pt idx="3">
                  <c:v>4300616.552655614</c:v>
                </c:pt>
                <c:pt idx="4">
                  <c:v>6207514.8279837985</c:v>
                </c:pt>
                <c:pt idx="5">
                  <c:v>8301580.980667511</c:v>
                </c:pt>
                <c:pt idx="6">
                  <c:v>10601482.733518954</c:v>
                </c:pt>
                <c:pt idx="7">
                  <c:v>13127775.513838973</c:v>
                </c:pt>
                <c:pt idx="8">
                  <c:v>15903095.601079494</c:v>
                </c:pt>
                <c:pt idx="9">
                  <c:v>18952373.232917272</c:v>
                </c:pt>
                <c:pt idx="10">
                  <c:v>22303067.748846136</c:v>
                </c:pt>
                <c:pt idx="11">
                  <c:v>25985427.068399783</c:v>
                </c:pt>
                <c:pt idx="12">
                  <c:v>30032774.042100407</c:v>
                </c:pt>
                <c:pt idx="13">
                  <c:v>34481822.479621828</c:v>
                </c:pt>
                <c:pt idx="14">
                  <c:v>39373025.954149641</c:v>
                </c:pt>
                <c:pt idx="15">
                  <c:v>44750962.807491079</c:v>
                </c:pt>
                <c:pt idx="16">
                  <c:v>50664761.140425622</c:v>
                </c:pt>
              </c:numCache>
            </c:numRef>
          </c:val>
          <c:smooth val="0"/>
          <c:extLst>
            <c:ext xmlns:c16="http://schemas.microsoft.com/office/drawing/2014/chart" uri="{C3380CC4-5D6E-409C-BE32-E72D297353CC}">
              <c16:uniqueId val="{00000000-B96E-4A15-9AF0-97213CE8B904}"/>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1404031.6905765559</c:v>
                </c:pt>
                <c:pt idx="3">
                  <c:v>1360079.4795437376</c:v>
                </c:pt>
                <c:pt idx="4">
                  <c:v>1321576.1591632564</c:v>
                </c:pt>
                <c:pt idx="5">
                  <c:v>1284329.9884404223</c:v>
                </c:pt>
                <c:pt idx="6">
                  <c:v>1248294.5281826688</c:v>
                </c:pt>
                <c:pt idx="7">
                  <c:v>1213425.228108285</c:v>
                </c:pt>
                <c:pt idx="8">
                  <c:v>1179679.3428840549</c:v>
                </c:pt>
                <c:pt idx="9">
                  <c:v>1147015.8523448477</c:v>
                </c:pt>
                <c:pt idx="10">
                  <c:v>1115395.3856507093</c:v>
                </c:pt>
                <c:pt idx="11">
                  <c:v>1084780.149154152</c:v>
                </c:pt>
                <c:pt idx="12">
                  <c:v>1055133.8577661421</c:v>
                </c:pt>
                <c:pt idx="13">
                  <c:v>1026421.6696237418</c:v>
                </c:pt>
                <c:pt idx="14">
                  <c:v>998610.12387572718</c:v>
                </c:pt>
                <c:pt idx="15">
                  <c:v>971667.08141474798</c:v>
                </c:pt>
                <c:pt idx="16">
                  <c:v>945561.66839590855</c:v>
                </c:pt>
              </c:numCache>
            </c:numRef>
          </c:val>
          <c:smooth val="0"/>
          <c:extLst>
            <c:ext xmlns:c16="http://schemas.microsoft.com/office/drawing/2014/chart" uri="{C3380CC4-5D6E-409C-BE32-E72D297353CC}">
              <c16:uniqueId val="{00000001-B96E-4A15-9AF0-97213CE8B904}"/>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88D92401-A360-43E3-B9BD-57B2082FD6F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812250-4B12-4690-8BAC-ECCD789D539D}">
  <sheetPr codeName="Лист1">
    <pageSetUpPr fitToPage="1"/>
  </sheetPr>
  <dimension ref="A1:X49"/>
  <sheetViews>
    <sheetView tabSelected="1" topLeftCell="A2" zoomScale="75" zoomScaleNormal="75" workbookViewId="0">
      <selection activeCell="C42" sqref="C42"/>
    </sheetView>
  </sheetViews>
  <sheetFormatPr defaultColWidth="9.140625" defaultRowHeight="15" x14ac:dyDescent="0.25"/>
  <cols>
    <col min="1" max="1" width="6.140625" customWidth="1"/>
    <col min="2" max="2" width="90" customWidth="1"/>
    <col min="3" max="3" width="91.42578125" customWidth="1"/>
    <col min="4" max="4" width="12" customWidth="1"/>
    <col min="5" max="5" width="14.42578125" customWidth="1"/>
    <col min="14" max="14" width="12.5703125" bestFit="1" customWidth="1"/>
    <col min="15" max="24" width="8.85546875" customWidth="1"/>
  </cols>
  <sheetData>
    <row r="1" spans="1:24" s="3" customFormat="1" ht="18.75" customHeight="1" x14ac:dyDescent="0.25">
      <c r="A1" s="2"/>
      <c r="C1" s="4" t="s">
        <v>0</v>
      </c>
      <c r="F1"/>
      <c r="G1"/>
      <c r="H1"/>
      <c r="I1"/>
      <c r="J1"/>
      <c r="K1"/>
      <c r="L1"/>
      <c r="M1"/>
      <c r="N1"/>
      <c r="O1"/>
      <c r="P1"/>
      <c r="Q1"/>
      <c r="R1"/>
      <c r="S1"/>
      <c r="T1"/>
      <c r="U1"/>
      <c r="V1"/>
      <c r="W1"/>
      <c r="X1"/>
    </row>
    <row r="2" spans="1:24" s="3" customFormat="1" ht="18.75" customHeight="1" x14ac:dyDescent="0.3">
      <c r="A2" s="2"/>
      <c r="C2" s="5" t="s">
        <v>1</v>
      </c>
      <c r="F2"/>
      <c r="G2"/>
      <c r="H2"/>
      <c r="I2"/>
      <c r="J2"/>
      <c r="K2"/>
      <c r="L2"/>
      <c r="M2"/>
      <c r="N2"/>
      <c r="O2"/>
      <c r="P2"/>
      <c r="Q2"/>
      <c r="R2"/>
      <c r="S2"/>
      <c r="T2"/>
      <c r="U2"/>
      <c r="V2"/>
      <c r="W2"/>
      <c r="X2"/>
    </row>
    <row r="3" spans="1:24" s="3" customFormat="1" ht="18.75" x14ac:dyDescent="0.3">
      <c r="A3" s="6"/>
      <c r="C3" s="5" t="s">
        <v>2</v>
      </c>
      <c r="F3"/>
      <c r="G3"/>
      <c r="H3"/>
      <c r="I3"/>
      <c r="J3"/>
      <c r="K3"/>
      <c r="L3"/>
      <c r="M3"/>
      <c r="N3"/>
      <c r="O3"/>
      <c r="P3"/>
      <c r="Q3"/>
      <c r="R3"/>
      <c r="S3"/>
      <c r="T3"/>
      <c r="U3"/>
      <c r="V3"/>
      <c r="W3"/>
      <c r="X3"/>
    </row>
    <row r="4" spans="1:24" s="3" customFormat="1" ht="15.75" x14ac:dyDescent="0.25">
      <c r="A4" s="6"/>
      <c r="F4"/>
      <c r="G4"/>
      <c r="H4"/>
      <c r="I4"/>
      <c r="J4"/>
      <c r="K4"/>
      <c r="L4"/>
      <c r="M4"/>
      <c r="N4"/>
      <c r="O4"/>
      <c r="P4"/>
      <c r="Q4"/>
      <c r="R4"/>
      <c r="S4"/>
      <c r="T4"/>
      <c r="U4"/>
      <c r="V4"/>
      <c r="W4"/>
      <c r="X4"/>
    </row>
    <row r="5" spans="1:24" s="3" customFormat="1" ht="15.75" x14ac:dyDescent="0.25">
      <c r="A5" s="213" t="s">
        <v>537</v>
      </c>
      <c r="B5" s="213"/>
      <c r="C5" s="213"/>
      <c r="D5" s="7"/>
      <c r="E5" s="7"/>
      <c r="F5"/>
      <c r="G5"/>
      <c r="H5"/>
      <c r="I5"/>
      <c r="J5"/>
      <c r="K5"/>
      <c r="L5"/>
      <c r="M5"/>
      <c r="N5"/>
      <c r="O5"/>
      <c r="P5"/>
      <c r="Q5"/>
      <c r="R5"/>
      <c r="S5"/>
      <c r="T5"/>
      <c r="U5"/>
      <c r="V5"/>
      <c r="W5"/>
      <c r="X5"/>
    </row>
    <row r="6" spans="1:24" s="3" customFormat="1" ht="15.75" x14ac:dyDescent="0.25">
      <c r="A6" s="6"/>
      <c r="F6"/>
      <c r="G6"/>
      <c r="H6"/>
      <c r="I6"/>
      <c r="J6"/>
      <c r="K6"/>
      <c r="L6"/>
      <c r="M6"/>
      <c r="N6"/>
      <c r="O6"/>
      <c r="P6"/>
      <c r="Q6"/>
      <c r="R6"/>
      <c r="S6"/>
      <c r="T6"/>
      <c r="U6"/>
      <c r="V6"/>
      <c r="W6"/>
      <c r="X6"/>
    </row>
    <row r="7" spans="1:24" s="3" customFormat="1" ht="18.75" x14ac:dyDescent="0.25">
      <c r="A7" s="214" t="s">
        <v>3</v>
      </c>
      <c r="B7" s="214"/>
      <c r="C7" s="214"/>
      <c r="D7" s="8"/>
      <c r="E7" s="8"/>
      <c r="F7"/>
      <c r="G7"/>
      <c r="H7"/>
      <c r="I7"/>
      <c r="J7"/>
      <c r="K7"/>
      <c r="L7"/>
      <c r="M7"/>
      <c r="N7"/>
      <c r="O7"/>
      <c r="P7"/>
      <c r="Q7"/>
      <c r="R7"/>
      <c r="S7"/>
      <c r="T7"/>
      <c r="U7"/>
      <c r="V7"/>
      <c r="W7"/>
      <c r="X7"/>
    </row>
    <row r="8" spans="1:24" s="3" customFormat="1" ht="18.75" x14ac:dyDescent="0.25">
      <c r="A8" s="9"/>
      <c r="B8" s="9"/>
      <c r="C8" s="9"/>
      <c r="D8" s="9"/>
      <c r="E8" s="9"/>
      <c r="F8"/>
      <c r="G8"/>
      <c r="H8"/>
      <c r="I8"/>
      <c r="J8"/>
      <c r="K8"/>
      <c r="L8"/>
      <c r="M8"/>
      <c r="N8"/>
      <c r="O8"/>
      <c r="P8"/>
      <c r="Q8"/>
      <c r="R8"/>
      <c r="S8"/>
      <c r="T8"/>
      <c r="U8"/>
      <c r="V8"/>
      <c r="W8"/>
      <c r="X8"/>
    </row>
    <row r="9" spans="1:24" s="3" customFormat="1" ht="15.75" x14ac:dyDescent="0.25">
      <c r="A9" s="215" t="s">
        <v>4</v>
      </c>
      <c r="B9" s="215"/>
      <c r="C9" s="215"/>
      <c r="D9" s="10"/>
      <c r="E9" s="10"/>
      <c r="F9"/>
      <c r="G9"/>
      <c r="H9"/>
      <c r="I9"/>
      <c r="J9"/>
      <c r="K9"/>
      <c r="L9"/>
      <c r="M9"/>
      <c r="N9"/>
      <c r="O9"/>
      <c r="P9"/>
      <c r="Q9"/>
      <c r="R9"/>
      <c r="S9"/>
      <c r="T9"/>
      <c r="U9"/>
      <c r="V9"/>
      <c r="W9"/>
      <c r="X9"/>
    </row>
    <row r="10" spans="1:24" s="3" customFormat="1" ht="15.75" x14ac:dyDescent="0.25">
      <c r="A10" s="210" t="s">
        <v>5</v>
      </c>
      <c r="B10" s="210"/>
      <c r="C10" s="210"/>
      <c r="D10" s="11"/>
      <c r="E10" s="11"/>
      <c r="F10"/>
      <c r="G10"/>
      <c r="H10"/>
      <c r="I10"/>
      <c r="J10"/>
      <c r="K10"/>
      <c r="L10"/>
      <c r="M10"/>
      <c r="N10"/>
      <c r="O10"/>
      <c r="P10"/>
      <c r="Q10"/>
      <c r="R10"/>
      <c r="S10"/>
      <c r="T10"/>
      <c r="U10"/>
      <c r="V10"/>
      <c r="W10"/>
      <c r="X10"/>
    </row>
    <row r="11" spans="1:24" s="3" customFormat="1" ht="18.75" x14ac:dyDescent="0.25">
      <c r="A11" s="9"/>
      <c r="B11" s="9"/>
      <c r="C11" s="9"/>
      <c r="D11" s="9"/>
      <c r="E11" s="9"/>
      <c r="F11"/>
      <c r="G11"/>
      <c r="H11"/>
      <c r="I11"/>
      <c r="J11"/>
      <c r="K11"/>
      <c r="L11"/>
      <c r="M11"/>
      <c r="N11"/>
      <c r="O11"/>
      <c r="P11"/>
      <c r="Q11"/>
      <c r="R11"/>
      <c r="S11"/>
      <c r="T11"/>
      <c r="U11"/>
      <c r="V11"/>
      <c r="W11"/>
      <c r="X11"/>
    </row>
    <row r="12" spans="1:24" s="3" customFormat="1" ht="15.75" x14ac:dyDescent="0.25">
      <c r="A12" s="216" t="s">
        <v>544</v>
      </c>
      <c r="B12" s="216"/>
      <c r="C12" s="216"/>
      <c r="D12" s="10"/>
      <c r="E12" s="10"/>
      <c r="F12"/>
      <c r="G12"/>
      <c r="H12"/>
      <c r="I12"/>
      <c r="J12"/>
      <c r="K12"/>
      <c r="L12"/>
      <c r="M12"/>
      <c r="N12"/>
      <c r="O12"/>
      <c r="P12"/>
      <c r="Q12"/>
      <c r="R12"/>
      <c r="S12"/>
      <c r="T12"/>
      <c r="U12"/>
      <c r="V12"/>
      <c r="W12"/>
      <c r="X12"/>
    </row>
    <row r="13" spans="1:24" s="3" customFormat="1" ht="15.75" x14ac:dyDescent="0.25">
      <c r="A13" s="210" t="s">
        <v>6</v>
      </c>
      <c r="B13" s="210"/>
      <c r="C13" s="210"/>
      <c r="D13" s="11"/>
      <c r="E13" s="11"/>
      <c r="F13"/>
      <c r="G13"/>
      <c r="H13"/>
      <c r="I13"/>
      <c r="J13"/>
      <c r="K13"/>
      <c r="L13"/>
      <c r="M13"/>
      <c r="N13"/>
      <c r="O13"/>
      <c r="P13"/>
      <c r="Q13"/>
      <c r="R13"/>
      <c r="S13"/>
      <c r="T13"/>
      <c r="U13"/>
      <c r="V13"/>
      <c r="W13"/>
      <c r="X13"/>
    </row>
    <row r="14" spans="1:24" s="3" customFormat="1" ht="15.75" customHeight="1" x14ac:dyDescent="0.25">
      <c r="A14" s="12"/>
      <c r="B14" s="12"/>
      <c r="C14" s="12"/>
      <c r="D14" s="12"/>
      <c r="E14" s="12"/>
      <c r="F14"/>
      <c r="G14"/>
      <c r="H14"/>
      <c r="I14"/>
      <c r="J14"/>
      <c r="K14"/>
      <c r="L14"/>
      <c r="M14"/>
      <c r="N14"/>
      <c r="O14"/>
      <c r="P14"/>
      <c r="Q14"/>
      <c r="R14"/>
      <c r="S14"/>
      <c r="T14"/>
      <c r="U14"/>
      <c r="V14"/>
      <c r="W14"/>
      <c r="X14"/>
    </row>
    <row r="15" spans="1:24" s="13" customFormat="1" ht="48.75" customHeight="1" x14ac:dyDescent="0.25">
      <c r="A15" s="209" t="s">
        <v>538</v>
      </c>
      <c r="B15" s="209"/>
      <c r="C15" s="209"/>
      <c r="D15" s="10"/>
      <c r="E15" s="10"/>
      <c r="F15"/>
      <c r="G15"/>
      <c r="H15"/>
      <c r="I15"/>
      <c r="J15"/>
      <c r="K15"/>
      <c r="L15"/>
      <c r="M15"/>
      <c r="N15"/>
      <c r="O15"/>
      <c r="P15"/>
      <c r="Q15"/>
      <c r="R15"/>
      <c r="S15"/>
      <c r="T15"/>
      <c r="U15"/>
      <c r="V15"/>
      <c r="W15"/>
      <c r="X15"/>
    </row>
    <row r="16" spans="1:24" s="13" customFormat="1" ht="15" customHeight="1" x14ac:dyDescent="0.25">
      <c r="A16" s="210" t="s">
        <v>7</v>
      </c>
      <c r="B16" s="210"/>
      <c r="C16" s="210"/>
      <c r="D16" s="11"/>
      <c r="E16" s="11"/>
      <c r="F16"/>
      <c r="G16"/>
      <c r="H16"/>
      <c r="I16"/>
      <c r="J16"/>
      <c r="K16"/>
      <c r="L16"/>
      <c r="M16"/>
      <c r="N16"/>
      <c r="O16"/>
      <c r="P16"/>
      <c r="Q16"/>
      <c r="R16"/>
      <c r="S16"/>
      <c r="T16"/>
      <c r="U16"/>
      <c r="V16"/>
      <c r="W16"/>
      <c r="X16"/>
    </row>
    <row r="17" spans="1:24" s="13" customFormat="1" ht="15" customHeight="1" x14ac:dyDescent="0.25">
      <c r="A17" s="12"/>
      <c r="B17" s="12"/>
      <c r="C17" s="12"/>
      <c r="D17" s="12"/>
      <c r="E17" s="12"/>
      <c r="F17"/>
      <c r="G17"/>
      <c r="H17"/>
      <c r="I17"/>
      <c r="J17"/>
      <c r="K17"/>
      <c r="L17"/>
      <c r="M17"/>
      <c r="N17"/>
      <c r="O17"/>
      <c r="P17"/>
      <c r="Q17"/>
      <c r="R17"/>
      <c r="S17"/>
      <c r="T17"/>
      <c r="U17"/>
      <c r="V17"/>
      <c r="W17"/>
      <c r="X17"/>
    </row>
    <row r="18" spans="1:24" s="13" customFormat="1" ht="15" customHeight="1" x14ac:dyDescent="0.25">
      <c r="A18" s="211" t="s">
        <v>8</v>
      </c>
      <c r="B18" s="212"/>
      <c r="C18" s="212"/>
      <c r="D18" s="14"/>
      <c r="E18" s="14"/>
      <c r="F18"/>
      <c r="G18"/>
      <c r="H18"/>
      <c r="I18"/>
      <c r="J18"/>
      <c r="K18"/>
      <c r="L18"/>
      <c r="M18"/>
      <c r="N18"/>
      <c r="O18"/>
      <c r="P18"/>
      <c r="Q18"/>
      <c r="R18"/>
      <c r="S18"/>
      <c r="T18"/>
      <c r="U18"/>
      <c r="V18"/>
      <c r="W18"/>
      <c r="X18"/>
    </row>
    <row r="19" spans="1:24" s="13" customFormat="1" ht="15" customHeight="1" x14ac:dyDescent="0.25">
      <c r="A19" s="11"/>
      <c r="B19" s="11"/>
      <c r="C19" s="11"/>
      <c r="D19" s="11"/>
      <c r="E19" s="11"/>
      <c r="F19"/>
      <c r="G19"/>
      <c r="H19"/>
      <c r="I19"/>
      <c r="J19"/>
      <c r="K19"/>
      <c r="L19"/>
      <c r="M19"/>
      <c r="N19"/>
      <c r="O19"/>
      <c r="P19"/>
      <c r="Q19"/>
      <c r="R19"/>
      <c r="S19"/>
      <c r="T19"/>
      <c r="U19"/>
      <c r="V19"/>
      <c r="W19"/>
      <c r="X19"/>
    </row>
    <row r="20" spans="1:24" s="13" customFormat="1" ht="39.75" customHeight="1" x14ac:dyDescent="0.25">
      <c r="A20" s="15" t="s">
        <v>9</v>
      </c>
      <c r="B20" s="16" t="s">
        <v>10</v>
      </c>
      <c r="C20" s="17" t="s">
        <v>11</v>
      </c>
      <c r="D20" s="11"/>
      <c r="E20" s="11"/>
      <c r="F20"/>
      <c r="G20"/>
      <c r="H20"/>
      <c r="I20"/>
      <c r="J20"/>
      <c r="K20"/>
      <c r="L20"/>
      <c r="M20"/>
      <c r="N20"/>
      <c r="O20"/>
      <c r="P20"/>
      <c r="Q20"/>
      <c r="R20"/>
      <c r="S20"/>
      <c r="T20"/>
      <c r="U20"/>
      <c r="V20"/>
      <c r="W20"/>
      <c r="X20"/>
    </row>
    <row r="21" spans="1:24" s="13" customFormat="1" ht="16.5" customHeight="1" x14ac:dyDescent="0.25">
      <c r="A21" s="17">
        <v>1</v>
      </c>
      <c r="B21" s="16">
        <v>2</v>
      </c>
      <c r="C21" s="17">
        <v>3</v>
      </c>
      <c r="D21" s="11"/>
      <c r="E21" s="11"/>
      <c r="F21"/>
      <c r="G21"/>
      <c r="H21"/>
      <c r="I21"/>
      <c r="J21"/>
      <c r="K21"/>
      <c r="L21"/>
      <c r="M21"/>
      <c r="N21"/>
      <c r="O21"/>
      <c r="P21"/>
      <c r="Q21"/>
      <c r="R21"/>
      <c r="S21"/>
      <c r="T21"/>
      <c r="U21"/>
      <c r="V21"/>
      <c r="W21"/>
      <c r="X21"/>
    </row>
    <row r="22" spans="1:24" s="13" customFormat="1" ht="39" customHeight="1" x14ac:dyDescent="0.25">
      <c r="A22" s="18" t="s">
        <v>12</v>
      </c>
      <c r="B22" s="19" t="s">
        <v>13</v>
      </c>
      <c r="C22" s="17" t="s">
        <v>528</v>
      </c>
      <c r="D22" s="11"/>
      <c r="E22" s="11"/>
      <c r="F22"/>
      <c r="G22"/>
      <c r="H22"/>
      <c r="I22"/>
      <c r="J22"/>
      <c r="K22"/>
      <c r="L22"/>
      <c r="M22"/>
      <c r="N22"/>
      <c r="O22"/>
      <c r="P22"/>
      <c r="Q22"/>
      <c r="R22"/>
      <c r="S22"/>
      <c r="T22"/>
      <c r="U22"/>
      <c r="V22"/>
      <c r="W22"/>
      <c r="X22"/>
    </row>
    <row r="23" spans="1:24" s="13" customFormat="1" ht="31.5" x14ac:dyDescent="0.25">
      <c r="A23" s="18" t="s">
        <v>14</v>
      </c>
      <c r="B23" s="20" t="s">
        <v>15</v>
      </c>
      <c r="C23" s="17" t="s">
        <v>529</v>
      </c>
      <c r="D23" s="11"/>
      <c r="E23" s="11"/>
      <c r="F23"/>
      <c r="G23"/>
      <c r="H23"/>
      <c r="I23"/>
      <c r="J23"/>
      <c r="K23"/>
      <c r="L23"/>
      <c r="M23"/>
      <c r="N23"/>
      <c r="O23"/>
      <c r="P23"/>
      <c r="Q23"/>
      <c r="R23"/>
      <c r="S23"/>
      <c r="T23"/>
      <c r="U23"/>
      <c r="V23"/>
      <c r="W23"/>
      <c r="X23"/>
    </row>
    <row r="24" spans="1:24" s="13" customFormat="1" ht="22.5" customHeight="1" x14ac:dyDescent="0.25">
      <c r="A24" s="21"/>
      <c r="B24" s="22"/>
      <c r="C24" s="23"/>
      <c r="D24" s="11"/>
      <c r="E24" s="11"/>
      <c r="F24"/>
      <c r="G24"/>
      <c r="H24"/>
      <c r="I24"/>
      <c r="J24"/>
      <c r="K24"/>
      <c r="L24"/>
      <c r="M24"/>
      <c r="N24"/>
      <c r="O24"/>
      <c r="P24"/>
      <c r="Q24"/>
      <c r="R24"/>
      <c r="S24"/>
      <c r="T24"/>
      <c r="U24"/>
      <c r="V24"/>
      <c r="W24"/>
      <c r="X24"/>
    </row>
    <row r="25" spans="1:24" s="13" customFormat="1" ht="31.5" x14ac:dyDescent="0.25">
      <c r="A25" s="18" t="s">
        <v>16</v>
      </c>
      <c r="B25" s="24" t="s">
        <v>17</v>
      </c>
      <c r="C25" s="205" t="s">
        <v>525</v>
      </c>
      <c r="D25" s="11"/>
      <c r="E25" s="11"/>
      <c r="F25"/>
      <c r="G25"/>
      <c r="H25"/>
      <c r="I25"/>
      <c r="J25"/>
      <c r="K25"/>
      <c r="L25"/>
      <c r="M25"/>
      <c r="N25"/>
      <c r="O25"/>
      <c r="P25"/>
      <c r="Q25"/>
      <c r="R25"/>
      <c r="S25"/>
      <c r="T25"/>
      <c r="U25"/>
      <c r="V25"/>
      <c r="W25"/>
      <c r="X25"/>
    </row>
    <row r="26" spans="1:24" s="13" customFormat="1" ht="15.75" x14ac:dyDescent="0.25">
      <c r="A26" s="18" t="s">
        <v>18</v>
      </c>
      <c r="B26" s="24" t="s">
        <v>19</v>
      </c>
      <c r="C26" s="206" t="s">
        <v>530</v>
      </c>
      <c r="D26" s="11"/>
      <c r="E26" s="11"/>
      <c r="F26"/>
      <c r="G26"/>
      <c r="H26"/>
      <c r="I26"/>
      <c r="J26"/>
      <c r="K26"/>
      <c r="L26"/>
      <c r="M26"/>
      <c r="N26"/>
      <c r="O26"/>
      <c r="P26"/>
      <c r="Q26"/>
      <c r="R26"/>
      <c r="S26"/>
      <c r="T26"/>
      <c r="U26"/>
      <c r="V26"/>
      <c r="W26"/>
      <c r="X26"/>
    </row>
    <row r="27" spans="1:24" s="13" customFormat="1" ht="31.5" x14ac:dyDescent="0.25">
      <c r="A27" s="18" t="s">
        <v>20</v>
      </c>
      <c r="B27" s="24" t="s">
        <v>21</v>
      </c>
      <c r="C27" s="206" t="s">
        <v>539</v>
      </c>
      <c r="D27" s="11"/>
      <c r="E27" s="11"/>
      <c r="F27"/>
      <c r="G27"/>
      <c r="H27"/>
      <c r="I27"/>
      <c r="J27"/>
      <c r="K27"/>
      <c r="L27"/>
      <c r="M27"/>
      <c r="N27"/>
      <c r="O27"/>
      <c r="P27"/>
      <c r="Q27"/>
      <c r="R27"/>
      <c r="S27"/>
      <c r="T27"/>
      <c r="U27"/>
      <c r="V27"/>
      <c r="W27"/>
      <c r="X27"/>
    </row>
    <row r="28" spans="1:24" s="13" customFormat="1" ht="15.75" x14ac:dyDescent="0.25">
      <c r="A28" s="18" t="s">
        <v>22</v>
      </c>
      <c r="B28" s="24" t="s">
        <v>23</v>
      </c>
      <c r="C28" s="17" t="s">
        <v>103</v>
      </c>
      <c r="D28" s="11"/>
      <c r="E28" s="11"/>
      <c r="F28"/>
      <c r="G28"/>
      <c r="H28"/>
      <c r="I28"/>
      <c r="J28"/>
      <c r="K28"/>
      <c r="L28"/>
      <c r="M28"/>
      <c r="N28"/>
      <c r="O28"/>
      <c r="P28"/>
      <c r="Q28"/>
      <c r="R28"/>
      <c r="S28"/>
      <c r="T28"/>
      <c r="U28"/>
      <c r="V28"/>
      <c r="W28"/>
      <c r="X28"/>
    </row>
    <row r="29" spans="1:24" s="13" customFormat="1" ht="31.5" x14ac:dyDescent="0.25">
      <c r="A29" s="18" t="s">
        <v>24</v>
      </c>
      <c r="B29" s="24" t="s">
        <v>25</v>
      </c>
      <c r="C29" s="17" t="s">
        <v>103</v>
      </c>
      <c r="D29" s="11"/>
      <c r="E29" s="11"/>
      <c r="F29"/>
      <c r="G29"/>
      <c r="H29"/>
      <c r="I29"/>
      <c r="J29"/>
      <c r="K29"/>
      <c r="L29"/>
      <c r="M29"/>
      <c r="N29"/>
      <c r="O29"/>
      <c r="P29"/>
      <c r="Q29"/>
      <c r="R29"/>
      <c r="S29"/>
      <c r="T29"/>
      <c r="U29"/>
      <c r="V29"/>
      <c r="W29"/>
      <c r="X29"/>
    </row>
    <row r="30" spans="1:24" s="13" customFormat="1" ht="31.5" x14ac:dyDescent="0.25">
      <c r="A30" s="18" t="s">
        <v>26</v>
      </c>
      <c r="B30" s="24" t="s">
        <v>27</v>
      </c>
      <c r="C30" s="17" t="s">
        <v>103</v>
      </c>
      <c r="D30" s="11"/>
      <c r="E30" s="11"/>
      <c r="F30"/>
      <c r="G30"/>
      <c r="H30"/>
      <c r="I30"/>
      <c r="J30"/>
      <c r="K30"/>
      <c r="L30"/>
      <c r="M30"/>
      <c r="N30"/>
      <c r="O30"/>
      <c r="P30"/>
      <c r="Q30"/>
      <c r="R30"/>
      <c r="S30"/>
      <c r="T30"/>
      <c r="U30"/>
      <c r="V30"/>
      <c r="W30"/>
      <c r="X30"/>
    </row>
    <row r="31" spans="1:24" s="13" customFormat="1" ht="15.75" x14ac:dyDescent="0.25">
      <c r="A31" s="18" t="s">
        <v>28</v>
      </c>
      <c r="B31" s="24" t="s">
        <v>29</v>
      </c>
      <c r="C31" s="17" t="s">
        <v>103</v>
      </c>
      <c r="D31" s="11"/>
      <c r="E31" s="11"/>
      <c r="F31"/>
      <c r="G31"/>
      <c r="H31"/>
      <c r="I31"/>
      <c r="J31"/>
      <c r="K31"/>
      <c r="L31"/>
      <c r="M31"/>
      <c r="N31"/>
      <c r="O31"/>
      <c r="P31"/>
      <c r="Q31"/>
      <c r="R31"/>
      <c r="S31"/>
      <c r="T31"/>
      <c r="U31"/>
      <c r="V31"/>
      <c r="W31"/>
      <c r="X31"/>
    </row>
    <row r="32" spans="1:24" s="13" customFormat="1" ht="15.75" x14ac:dyDescent="0.25">
      <c r="A32" s="18" t="s">
        <v>30</v>
      </c>
      <c r="B32" s="24" t="s">
        <v>31</v>
      </c>
      <c r="C32" s="17" t="s">
        <v>103</v>
      </c>
      <c r="D32" s="11"/>
      <c r="E32" s="11"/>
      <c r="F32"/>
      <c r="G32"/>
      <c r="H32"/>
      <c r="I32"/>
      <c r="J32"/>
      <c r="K32"/>
      <c r="L32"/>
      <c r="M32"/>
      <c r="N32"/>
      <c r="O32"/>
      <c r="P32"/>
      <c r="Q32"/>
      <c r="R32"/>
      <c r="S32"/>
      <c r="T32"/>
      <c r="U32"/>
      <c r="V32"/>
      <c r="W32"/>
      <c r="X32"/>
    </row>
    <row r="33" spans="1:24" s="13" customFormat="1" ht="47.25" x14ac:dyDescent="0.25">
      <c r="A33" s="18" t="s">
        <v>32</v>
      </c>
      <c r="B33" s="24" t="s">
        <v>33</v>
      </c>
      <c r="C33" s="17" t="s">
        <v>531</v>
      </c>
      <c r="D33" s="11"/>
      <c r="E33" s="11"/>
      <c r="F33"/>
      <c r="G33"/>
      <c r="H33"/>
      <c r="I33"/>
      <c r="J33"/>
      <c r="K33"/>
      <c r="L33"/>
      <c r="M33"/>
      <c r="N33"/>
      <c r="O33"/>
      <c r="P33"/>
      <c r="Q33"/>
      <c r="R33"/>
      <c r="S33"/>
      <c r="T33"/>
      <c r="U33"/>
      <c r="V33"/>
      <c r="W33"/>
      <c r="X33"/>
    </row>
    <row r="34" spans="1:24" ht="63" x14ac:dyDescent="0.25">
      <c r="A34" s="18" t="s">
        <v>34</v>
      </c>
      <c r="B34" s="24" t="s">
        <v>35</v>
      </c>
      <c r="C34" s="17" t="s">
        <v>103</v>
      </c>
    </row>
    <row r="35" spans="1:24" ht="31.5" x14ac:dyDescent="0.25">
      <c r="A35" s="18" t="s">
        <v>36</v>
      </c>
      <c r="B35" s="24" t="s">
        <v>37</v>
      </c>
      <c r="C35" s="17" t="s">
        <v>103</v>
      </c>
    </row>
    <row r="36" spans="1:24" ht="15.75" x14ac:dyDescent="0.25">
      <c r="A36" s="18" t="s">
        <v>38</v>
      </c>
      <c r="B36" s="24" t="s">
        <v>39</v>
      </c>
      <c r="C36" s="17" t="s">
        <v>103</v>
      </c>
    </row>
    <row r="37" spans="1:24" ht="15.75" x14ac:dyDescent="0.25">
      <c r="A37" s="18" t="s">
        <v>40</v>
      </c>
      <c r="B37" s="24" t="s">
        <v>41</v>
      </c>
      <c r="C37" s="17" t="s">
        <v>103</v>
      </c>
    </row>
    <row r="38" spans="1:24" ht="15.75" x14ac:dyDescent="0.25">
      <c r="A38" s="18" t="s">
        <v>42</v>
      </c>
      <c r="B38" s="24" t="s">
        <v>43</v>
      </c>
      <c r="C38" s="17" t="s">
        <v>103</v>
      </c>
    </row>
    <row r="39" spans="1:24" ht="23.25" customHeight="1" x14ac:dyDescent="0.25">
      <c r="A39" s="21"/>
      <c r="B39" s="22"/>
      <c r="C39" s="23"/>
    </row>
    <row r="40" spans="1:24" ht="31.5" x14ac:dyDescent="0.25">
      <c r="A40" s="18" t="s">
        <v>44</v>
      </c>
      <c r="B40" s="24" t="s">
        <v>45</v>
      </c>
      <c r="C40" s="17" t="s">
        <v>560</v>
      </c>
    </row>
    <row r="41" spans="1:24" ht="63" x14ac:dyDescent="0.25">
      <c r="A41" s="18" t="s">
        <v>46</v>
      </c>
      <c r="B41" s="24" t="s">
        <v>47</v>
      </c>
      <c r="C41" s="17" t="s">
        <v>532</v>
      </c>
    </row>
    <row r="42" spans="1:24" ht="47.25" x14ac:dyDescent="0.25">
      <c r="A42" s="18" t="s">
        <v>48</v>
      </c>
      <c r="B42" s="24" t="s">
        <v>49</v>
      </c>
      <c r="C42" s="17" t="s">
        <v>532</v>
      </c>
    </row>
    <row r="43" spans="1:24" ht="102.75" customHeight="1" x14ac:dyDescent="0.25">
      <c r="A43" s="18" t="s">
        <v>50</v>
      </c>
      <c r="B43" s="24" t="s">
        <v>51</v>
      </c>
      <c r="C43" s="17" t="s">
        <v>188</v>
      </c>
    </row>
    <row r="44" spans="1:24" ht="69" customHeight="1" x14ac:dyDescent="0.25">
      <c r="A44" s="18" t="s">
        <v>52</v>
      </c>
      <c r="B44" s="24" t="s">
        <v>53</v>
      </c>
      <c r="C44" s="17" t="s">
        <v>103</v>
      </c>
    </row>
    <row r="45" spans="1:24" ht="47.25" x14ac:dyDescent="0.25">
      <c r="A45" s="18" t="s">
        <v>54</v>
      </c>
      <c r="B45" s="24" t="s">
        <v>55</v>
      </c>
      <c r="C45" s="17" t="s">
        <v>103</v>
      </c>
    </row>
    <row r="46" spans="1:24" ht="69" customHeight="1" x14ac:dyDescent="0.25">
      <c r="A46" s="18" t="s">
        <v>56</v>
      </c>
      <c r="B46" s="24" t="s">
        <v>57</v>
      </c>
      <c r="C46" s="17" t="s">
        <v>533</v>
      </c>
    </row>
    <row r="47" spans="1:24" ht="18.75" customHeight="1" x14ac:dyDescent="0.25">
      <c r="A47" s="21"/>
      <c r="B47" s="22"/>
      <c r="C47" s="23"/>
    </row>
    <row r="48" spans="1:24" ht="31.5" x14ac:dyDescent="0.25">
      <c r="A48" s="18" t="s">
        <v>58</v>
      </c>
      <c r="B48" s="24" t="s">
        <v>59</v>
      </c>
      <c r="C48" s="25" t="s">
        <v>559</v>
      </c>
    </row>
    <row r="49" spans="1:3" ht="31.5" x14ac:dyDescent="0.25">
      <c r="A49" s="18" t="s">
        <v>60</v>
      </c>
      <c r="B49" s="24" t="s">
        <v>61</v>
      </c>
      <c r="C49" s="26" t="s">
        <v>540</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08365E-AF78-49B0-B7B6-F8C9355641C6}">
  <sheetPr codeName="Лист12">
    <pageSetUpPr fitToPage="1"/>
  </sheetPr>
  <dimension ref="A1:AK72"/>
  <sheetViews>
    <sheetView zoomScale="60" zoomScaleNormal="60" workbookViewId="0">
      <pane xSplit="2" ySplit="23" topLeftCell="E45" activePane="bottomRight" state="frozen"/>
      <selection activeCell="A9" sqref="A9:O9"/>
      <selection pane="topRight" activeCell="A9" sqref="A9:O9"/>
      <selection pane="bottomLeft" activeCell="A9" sqref="A9:O9"/>
      <selection pane="bottomRight" activeCell="N56" sqref="N56"/>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hidden="1" customWidth="1"/>
    <col min="10" max="11" width="13.42578125" style="134" hidden="1" customWidth="1"/>
    <col min="12" max="33" width="13.5703125" style="134" customWidth="1"/>
    <col min="34" max="34" width="17"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4"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13" t="str">
        <f>'1. паспорт местоположение'!$A$5:$C$5</f>
        <v>Год раскрытия информации: 2025 год</v>
      </c>
      <c r="B4" s="213"/>
      <c r="C4" s="213"/>
      <c r="D4" s="213"/>
      <c r="E4" s="213"/>
      <c r="F4" s="213"/>
      <c r="G4" s="213"/>
      <c r="H4" s="213"/>
      <c r="I4" s="213"/>
      <c r="J4" s="213"/>
      <c r="K4" s="213"/>
      <c r="L4" s="213"/>
      <c r="M4" s="213"/>
      <c r="N4" s="213"/>
      <c r="O4" s="213"/>
      <c r="P4" s="213"/>
      <c r="Q4" s="213"/>
      <c r="R4" s="213"/>
      <c r="S4" s="213"/>
      <c r="T4" s="213"/>
      <c r="U4" s="213"/>
      <c r="V4" s="213"/>
      <c r="W4" s="213"/>
      <c r="X4" s="213"/>
      <c r="Y4" s="213"/>
      <c r="Z4" s="213"/>
      <c r="AA4" s="213"/>
      <c r="AB4" s="213"/>
      <c r="AC4" s="213"/>
      <c r="AD4" s="213"/>
      <c r="AE4" s="213"/>
      <c r="AF4" s="213"/>
      <c r="AG4" s="213"/>
      <c r="AH4" s="61"/>
      <c r="AI4" s="61"/>
      <c r="AJ4" s="61"/>
      <c r="AK4" s="61"/>
    </row>
    <row r="5" spans="1:37" ht="10.5" customHeight="1" x14ac:dyDescent="0.3">
      <c r="AK5" s="5"/>
    </row>
    <row r="6" spans="1:37" ht="18.75" x14ac:dyDescent="0.25">
      <c r="A6" s="214" t="s">
        <v>3</v>
      </c>
      <c r="B6" s="214"/>
      <c r="C6" s="214"/>
      <c r="D6" s="214"/>
      <c r="E6" s="214"/>
      <c r="F6" s="214"/>
      <c r="G6" s="214"/>
      <c r="H6" s="214"/>
      <c r="I6" s="214"/>
      <c r="J6" s="214"/>
      <c r="K6" s="214"/>
      <c r="L6" s="214"/>
      <c r="M6" s="214"/>
      <c r="N6" s="214"/>
      <c r="O6" s="214"/>
      <c r="P6" s="214"/>
      <c r="Q6" s="214"/>
      <c r="R6" s="214"/>
      <c r="S6" s="214"/>
      <c r="T6" s="214"/>
      <c r="U6" s="214"/>
      <c r="V6" s="214"/>
      <c r="W6" s="214"/>
      <c r="X6" s="214"/>
      <c r="Y6" s="214"/>
      <c r="Z6" s="214"/>
      <c r="AA6" s="214"/>
      <c r="AB6" s="214"/>
      <c r="AC6" s="214"/>
      <c r="AD6" s="214"/>
      <c r="AE6" s="214"/>
      <c r="AF6" s="214"/>
      <c r="AG6" s="214"/>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15" t="s">
        <v>4</v>
      </c>
      <c r="B8" s="215"/>
      <c r="C8" s="215"/>
      <c r="D8" s="215"/>
      <c r="E8" s="215"/>
      <c r="F8" s="215"/>
      <c r="G8" s="215"/>
      <c r="H8" s="215"/>
      <c r="I8" s="215"/>
      <c r="J8" s="215"/>
      <c r="K8" s="215"/>
      <c r="L8" s="215"/>
      <c r="M8" s="215"/>
      <c r="N8" s="215"/>
      <c r="O8" s="215"/>
      <c r="P8" s="215"/>
      <c r="Q8" s="215"/>
      <c r="R8" s="215"/>
      <c r="S8" s="215"/>
      <c r="T8" s="215"/>
      <c r="U8" s="215"/>
      <c r="V8" s="215"/>
      <c r="W8" s="215"/>
      <c r="X8" s="215"/>
      <c r="Y8" s="215"/>
      <c r="Z8" s="215"/>
      <c r="AA8" s="215"/>
      <c r="AB8" s="215"/>
      <c r="AC8" s="215"/>
      <c r="AD8" s="215"/>
      <c r="AE8" s="215"/>
      <c r="AF8" s="215"/>
      <c r="AG8" s="215"/>
      <c r="AH8" s="150"/>
      <c r="AI8" s="150"/>
      <c r="AJ8" s="150"/>
      <c r="AK8" s="150"/>
    </row>
    <row r="9" spans="1:37" ht="18.75" customHeight="1" x14ac:dyDescent="0.25">
      <c r="A9" s="210" t="s">
        <v>5</v>
      </c>
      <c r="B9" s="210"/>
      <c r="C9" s="210"/>
      <c r="D9" s="210"/>
      <c r="E9" s="210"/>
      <c r="F9" s="210"/>
      <c r="G9" s="210"/>
      <c r="H9" s="210"/>
      <c r="I9" s="210"/>
      <c r="J9" s="210"/>
      <c r="K9" s="210"/>
      <c r="L9" s="210"/>
      <c r="M9" s="210"/>
      <c r="N9" s="210"/>
      <c r="O9" s="210"/>
      <c r="P9" s="210"/>
      <c r="Q9" s="210"/>
      <c r="R9" s="210"/>
      <c r="S9" s="210"/>
      <c r="T9" s="210"/>
      <c r="U9" s="210"/>
      <c r="V9" s="210"/>
      <c r="W9" s="210"/>
      <c r="X9" s="210"/>
      <c r="Y9" s="210"/>
      <c r="Z9" s="210"/>
      <c r="AA9" s="210"/>
      <c r="AB9" s="210"/>
      <c r="AC9" s="210"/>
      <c r="AD9" s="210"/>
      <c r="AE9" s="210"/>
      <c r="AF9" s="210"/>
      <c r="AG9" s="210"/>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15" t="str">
        <f>'1. паспорт местоположение'!$A$12</f>
        <v>P_СГЭС_1</v>
      </c>
      <c r="B11" s="215"/>
      <c r="C11" s="215"/>
      <c r="D11" s="215"/>
      <c r="E11" s="215"/>
      <c r="F11" s="215"/>
      <c r="G11" s="215"/>
      <c r="H11" s="215"/>
      <c r="I11" s="215"/>
      <c r="J11" s="215"/>
      <c r="K11" s="215"/>
      <c r="L11" s="215"/>
      <c r="M11" s="215"/>
      <c r="N11" s="215"/>
      <c r="O11" s="215"/>
      <c r="P11" s="215"/>
      <c r="Q11" s="215"/>
      <c r="R11" s="215"/>
      <c r="S11" s="215"/>
      <c r="T11" s="215"/>
      <c r="U11" s="215"/>
      <c r="V11" s="215"/>
      <c r="W11" s="215"/>
      <c r="X11" s="215"/>
      <c r="Y11" s="215"/>
      <c r="Z11" s="215"/>
      <c r="AA11" s="215"/>
      <c r="AB11" s="215"/>
      <c r="AC11" s="215"/>
      <c r="AD11" s="215"/>
      <c r="AE11" s="215"/>
      <c r="AF11" s="215"/>
      <c r="AG11" s="215"/>
      <c r="AH11" s="150"/>
      <c r="AI11" s="150"/>
      <c r="AJ11" s="150"/>
      <c r="AK11" s="150"/>
    </row>
    <row r="12" spans="1:37" x14ac:dyDescent="0.25">
      <c r="A12" s="210" t="s">
        <v>6</v>
      </c>
      <c r="B12" s="210"/>
      <c r="C12" s="210"/>
      <c r="D12" s="210"/>
      <c r="E12" s="210"/>
      <c r="F12" s="210"/>
      <c r="G12" s="210"/>
      <c r="H12" s="210"/>
      <c r="I12" s="210"/>
      <c r="J12" s="210"/>
      <c r="K12" s="210"/>
      <c r="L12" s="210"/>
      <c r="M12" s="210"/>
      <c r="N12" s="210"/>
      <c r="O12" s="210"/>
      <c r="P12" s="210"/>
      <c r="Q12" s="210"/>
      <c r="R12" s="210"/>
      <c r="S12" s="210"/>
      <c r="T12" s="210"/>
      <c r="U12" s="210"/>
      <c r="V12" s="210"/>
      <c r="W12" s="210"/>
      <c r="X12" s="210"/>
      <c r="Y12" s="210"/>
      <c r="Z12" s="210"/>
      <c r="AA12" s="210"/>
      <c r="AB12" s="210"/>
      <c r="AC12" s="210"/>
      <c r="AD12" s="210"/>
      <c r="AE12" s="210"/>
      <c r="AF12" s="210"/>
      <c r="AG12" s="210"/>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09" t="str">
        <f>'1. паспорт местоположение'!$A$15</f>
        <v>Приобретение сушильных шкафов - 2 шт</v>
      </c>
      <c r="B14" s="209"/>
      <c r="C14" s="209"/>
      <c r="D14" s="209"/>
      <c r="E14" s="209"/>
      <c r="F14" s="209"/>
      <c r="G14" s="209"/>
      <c r="H14" s="209"/>
      <c r="I14" s="209"/>
      <c r="J14" s="209"/>
      <c r="K14" s="209"/>
      <c r="L14" s="209"/>
      <c r="M14" s="209"/>
      <c r="N14" s="209"/>
      <c r="O14" s="209"/>
      <c r="P14" s="209"/>
      <c r="Q14" s="209"/>
      <c r="R14" s="209"/>
      <c r="S14" s="209"/>
      <c r="T14" s="209"/>
      <c r="U14" s="209"/>
      <c r="V14" s="209"/>
      <c r="W14" s="209"/>
      <c r="X14" s="209"/>
      <c r="Y14" s="209"/>
      <c r="Z14" s="209"/>
      <c r="AA14" s="209"/>
      <c r="AB14" s="209"/>
      <c r="AC14" s="209"/>
      <c r="AD14" s="209"/>
      <c r="AE14" s="209"/>
      <c r="AF14" s="209"/>
      <c r="AG14" s="209"/>
      <c r="AH14" s="152"/>
      <c r="AI14" s="152"/>
      <c r="AJ14" s="152"/>
      <c r="AK14" s="152"/>
    </row>
    <row r="15" spans="1:37" ht="15.75" customHeight="1" x14ac:dyDescent="0.25">
      <c r="A15" s="210" t="s">
        <v>7</v>
      </c>
      <c r="B15" s="210"/>
      <c r="C15" s="210"/>
      <c r="D15" s="210"/>
      <c r="E15" s="210"/>
      <c r="F15" s="210"/>
      <c r="G15" s="210"/>
      <c r="H15" s="210"/>
      <c r="I15" s="210"/>
      <c r="J15" s="210"/>
      <c r="K15" s="210"/>
      <c r="L15" s="210"/>
      <c r="M15" s="210"/>
      <c r="N15" s="210"/>
      <c r="O15" s="210"/>
      <c r="P15" s="210"/>
      <c r="Q15" s="210"/>
      <c r="R15" s="210"/>
      <c r="S15" s="210"/>
      <c r="T15" s="210"/>
      <c r="U15" s="210"/>
      <c r="V15" s="210"/>
      <c r="W15" s="210"/>
      <c r="X15" s="210"/>
      <c r="Y15" s="210"/>
      <c r="Z15" s="210"/>
      <c r="AA15" s="210"/>
      <c r="AB15" s="210"/>
      <c r="AC15" s="210"/>
      <c r="AD15" s="210"/>
      <c r="AE15" s="210"/>
      <c r="AF15" s="210"/>
      <c r="AG15" s="210"/>
      <c r="AH15" s="11"/>
      <c r="AI15" s="11"/>
      <c r="AJ15" s="11"/>
      <c r="AK15" s="11"/>
    </row>
    <row r="16" spans="1:37" ht="10.5" customHeight="1" x14ac:dyDescent="0.25"/>
    <row r="17" spans="1:37" ht="10.5" customHeight="1" x14ac:dyDescent="0.25"/>
    <row r="18" spans="1:37" x14ac:dyDescent="0.25">
      <c r="A18" s="260" t="s">
        <v>330</v>
      </c>
      <c r="B18" s="260"/>
      <c r="C18" s="260"/>
      <c r="D18" s="260"/>
      <c r="E18" s="260"/>
      <c r="F18" s="260"/>
      <c r="G18" s="260"/>
      <c r="H18" s="260"/>
      <c r="I18" s="260"/>
      <c r="J18" s="260"/>
      <c r="K18" s="260"/>
      <c r="L18" s="260"/>
      <c r="M18" s="260"/>
      <c r="N18" s="260"/>
      <c r="O18" s="260"/>
      <c r="P18" s="260"/>
      <c r="Q18" s="260"/>
      <c r="R18" s="260"/>
      <c r="S18" s="260"/>
      <c r="T18" s="260"/>
      <c r="U18" s="260"/>
      <c r="V18" s="260"/>
      <c r="W18" s="260"/>
      <c r="X18" s="260"/>
      <c r="Y18" s="260"/>
      <c r="Z18" s="260"/>
      <c r="AA18" s="260"/>
      <c r="AB18" s="260"/>
      <c r="AC18" s="260"/>
      <c r="AD18" s="260"/>
      <c r="AE18" s="260"/>
      <c r="AF18" s="260"/>
      <c r="AG18" s="260"/>
      <c r="AH18" s="7"/>
      <c r="AI18" s="7"/>
      <c r="AJ18" s="7"/>
      <c r="AK18" s="7"/>
    </row>
    <row r="20" spans="1:37" ht="30" customHeight="1" x14ac:dyDescent="0.25">
      <c r="A20" s="227" t="s">
        <v>331</v>
      </c>
      <c r="B20" s="227" t="s">
        <v>332</v>
      </c>
      <c r="C20" s="226" t="s">
        <v>333</v>
      </c>
      <c r="D20" s="226"/>
      <c r="E20" s="225" t="s">
        <v>334</v>
      </c>
      <c r="F20" s="225"/>
      <c r="G20" s="227" t="s">
        <v>335</v>
      </c>
      <c r="H20" s="261">
        <v>2024</v>
      </c>
      <c r="I20" s="262"/>
      <c r="J20" s="262"/>
      <c r="K20" s="263"/>
      <c r="L20" s="261">
        <v>2025</v>
      </c>
      <c r="M20" s="262"/>
      <c r="N20" s="262"/>
      <c r="O20" s="262"/>
      <c r="P20" s="261">
        <v>2026</v>
      </c>
      <c r="Q20" s="262"/>
      <c r="R20" s="262"/>
      <c r="S20" s="262"/>
      <c r="T20" s="261">
        <v>2027</v>
      </c>
      <c r="U20" s="262"/>
      <c r="V20" s="262"/>
      <c r="W20" s="262"/>
      <c r="X20" s="261">
        <v>2028</v>
      </c>
      <c r="Y20" s="262"/>
      <c r="Z20" s="262"/>
      <c r="AA20" s="262"/>
      <c r="AB20" s="261">
        <v>2029</v>
      </c>
      <c r="AC20" s="262"/>
      <c r="AD20" s="262"/>
      <c r="AE20" s="262"/>
      <c r="AF20" s="226" t="s">
        <v>336</v>
      </c>
      <c r="AG20" s="226"/>
      <c r="AH20" s="7"/>
      <c r="AI20" s="7"/>
      <c r="AJ20" s="7"/>
    </row>
    <row r="21" spans="1:37" ht="48" customHeight="1" x14ac:dyDescent="0.25">
      <c r="A21" s="228"/>
      <c r="B21" s="228"/>
      <c r="C21" s="226"/>
      <c r="D21" s="226"/>
      <c r="E21" s="225"/>
      <c r="F21" s="225"/>
      <c r="G21" s="228"/>
      <c r="H21" s="234" t="s">
        <v>270</v>
      </c>
      <c r="I21" s="236"/>
      <c r="J21" s="234" t="s">
        <v>337</v>
      </c>
      <c r="K21" s="236"/>
      <c r="L21" s="226" t="s">
        <v>270</v>
      </c>
      <c r="M21" s="226"/>
      <c r="N21" s="226" t="s">
        <v>338</v>
      </c>
      <c r="O21" s="226"/>
      <c r="P21" s="226" t="s">
        <v>270</v>
      </c>
      <c r="Q21" s="226"/>
      <c r="R21" s="226" t="s">
        <v>338</v>
      </c>
      <c r="S21" s="226"/>
      <c r="T21" s="226" t="s">
        <v>270</v>
      </c>
      <c r="U21" s="226"/>
      <c r="V21" s="226" t="s">
        <v>338</v>
      </c>
      <c r="W21" s="226"/>
      <c r="X21" s="226" t="s">
        <v>270</v>
      </c>
      <c r="Y21" s="226"/>
      <c r="Z21" s="226" t="s">
        <v>338</v>
      </c>
      <c r="AA21" s="226"/>
      <c r="AB21" s="226" t="s">
        <v>270</v>
      </c>
      <c r="AC21" s="226"/>
      <c r="AD21" s="226" t="s">
        <v>338</v>
      </c>
      <c r="AE21" s="226"/>
      <c r="AF21" s="226"/>
      <c r="AG21" s="226"/>
    </row>
    <row r="22" spans="1:37" ht="81" customHeight="1" x14ac:dyDescent="0.25">
      <c r="A22" s="229"/>
      <c r="B22" s="229"/>
      <c r="C22" s="153" t="s">
        <v>270</v>
      </c>
      <c r="D22" s="153" t="s">
        <v>338</v>
      </c>
      <c r="E22" s="153" t="s">
        <v>339</v>
      </c>
      <c r="F22" s="153" t="s">
        <v>340</v>
      </c>
      <c r="G22" s="229"/>
      <c r="H22" s="154" t="s">
        <v>341</v>
      </c>
      <c r="I22" s="154" t="s">
        <v>342</v>
      </c>
      <c r="J22" s="154" t="s">
        <v>341</v>
      </c>
      <c r="K22" s="154" t="s">
        <v>342</v>
      </c>
      <c r="L22" s="154" t="s">
        <v>341</v>
      </c>
      <c r="M22" s="154" t="s">
        <v>342</v>
      </c>
      <c r="N22" s="154" t="s">
        <v>341</v>
      </c>
      <c r="O22" s="154" t="s">
        <v>342</v>
      </c>
      <c r="P22" s="154" t="s">
        <v>341</v>
      </c>
      <c r="Q22" s="154" t="s">
        <v>342</v>
      </c>
      <c r="R22" s="154" t="s">
        <v>341</v>
      </c>
      <c r="S22" s="154" t="s">
        <v>342</v>
      </c>
      <c r="T22" s="154" t="s">
        <v>341</v>
      </c>
      <c r="U22" s="154" t="s">
        <v>342</v>
      </c>
      <c r="V22" s="154" t="s">
        <v>341</v>
      </c>
      <c r="W22" s="154" t="s">
        <v>342</v>
      </c>
      <c r="X22" s="154" t="s">
        <v>341</v>
      </c>
      <c r="Y22" s="154" t="s">
        <v>342</v>
      </c>
      <c r="Z22" s="154" t="s">
        <v>341</v>
      </c>
      <c r="AA22" s="154" t="s">
        <v>342</v>
      </c>
      <c r="AB22" s="154" t="s">
        <v>341</v>
      </c>
      <c r="AC22" s="154" t="s">
        <v>342</v>
      </c>
      <c r="AD22" s="154" t="s">
        <v>341</v>
      </c>
      <c r="AE22" s="154" t="s">
        <v>342</v>
      </c>
      <c r="AF22" s="153" t="s">
        <v>343</v>
      </c>
      <c r="AG22" s="153" t="s">
        <v>338</v>
      </c>
    </row>
    <row r="23" spans="1:37" ht="19.5" customHeight="1" x14ac:dyDescent="0.25">
      <c r="A23" s="34">
        <v>1</v>
      </c>
      <c r="B23" s="34">
        <f t="shared" ref="B23:AG23" si="0">A23+1</f>
        <v>2</v>
      </c>
      <c r="C23" s="34">
        <f t="shared" si="0"/>
        <v>3</v>
      </c>
      <c r="D23" s="34">
        <f t="shared" si="0"/>
        <v>4</v>
      </c>
      <c r="E23" s="34">
        <f t="shared" si="0"/>
        <v>5</v>
      </c>
      <c r="F23" s="34">
        <f t="shared" si="0"/>
        <v>6</v>
      </c>
      <c r="G23" s="34">
        <f t="shared" si="0"/>
        <v>7</v>
      </c>
      <c r="H23" s="34">
        <f t="shared" si="0"/>
        <v>8</v>
      </c>
      <c r="I23" s="34">
        <f t="shared" si="0"/>
        <v>9</v>
      </c>
      <c r="J23" s="34">
        <f t="shared" si="0"/>
        <v>10</v>
      </c>
      <c r="K23" s="34">
        <f t="shared" si="0"/>
        <v>11</v>
      </c>
      <c r="L23" s="34">
        <f>K23+1</f>
        <v>12</v>
      </c>
      <c r="M23" s="34">
        <f t="shared" si="0"/>
        <v>13</v>
      </c>
      <c r="N23" s="34">
        <f t="shared" si="0"/>
        <v>14</v>
      </c>
      <c r="O23" s="34">
        <f t="shared" si="0"/>
        <v>15</v>
      </c>
      <c r="P23" s="34">
        <f t="shared" si="0"/>
        <v>16</v>
      </c>
      <c r="Q23" s="34">
        <f t="shared" si="0"/>
        <v>17</v>
      </c>
      <c r="R23" s="34">
        <f t="shared" si="0"/>
        <v>18</v>
      </c>
      <c r="S23" s="34">
        <f t="shared" si="0"/>
        <v>19</v>
      </c>
      <c r="T23" s="34">
        <f t="shared" si="0"/>
        <v>20</v>
      </c>
      <c r="U23" s="34">
        <f t="shared" si="0"/>
        <v>21</v>
      </c>
      <c r="V23" s="34">
        <f t="shared" si="0"/>
        <v>22</v>
      </c>
      <c r="W23" s="34">
        <f t="shared" si="0"/>
        <v>23</v>
      </c>
      <c r="X23" s="34">
        <f t="shared" si="0"/>
        <v>24</v>
      </c>
      <c r="Y23" s="34">
        <f t="shared" si="0"/>
        <v>25</v>
      </c>
      <c r="Z23" s="34">
        <f t="shared" si="0"/>
        <v>26</v>
      </c>
      <c r="AA23" s="34">
        <f t="shared" si="0"/>
        <v>27</v>
      </c>
      <c r="AB23" s="34">
        <f t="shared" si="0"/>
        <v>28</v>
      </c>
      <c r="AC23" s="34">
        <f t="shared" si="0"/>
        <v>29</v>
      </c>
      <c r="AD23" s="34">
        <f t="shared" si="0"/>
        <v>30</v>
      </c>
      <c r="AE23" s="34">
        <f t="shared" si="0"/>
        <v>31</v>
      </c>
      <c r="AF23" s="34">
        <f t="shared" si="0"/>
        <v>32</v>
      </c>
      <c r="AG23" s="34">
        <f t="shared" si="0"/>
        <v>33</v>
      </c>
    </row>
    <row r="24" spans="1:37" s="7" customFormat="1" ht="47.25" customHeight="1" x14ac:dyDescent="0.25">
      <c r="A24" s="141" t="s">
        <v>12</v>
      </c>
      <c r="B24" s="155" t="s">
        <v>344</v>
      </c>
      <c r="C24" s="156">
        <v>0</v>
      </c>
      <c r="D24" s="156">
        <f>N24</f>
        <v>0.21906893</v>
      </c>
      <c r="E24" s="156">
        <v>0</v>
      </c>
      <c r="F24" s="157">
        <v>0</v>
      </c>
      <c r="G24" s="156">
        <v>0</v>
      </c>
      <c r="H24" s="156">
        <v>0</v>
      </c>
      <c r="I24" s="156">
        <v>0</v>
      </c>
      <c r="J24" s="156">
        <v>0</v>
      </c>
      <c r="K24" s="156">
        <v>0</v>
      </c>
      <c r="L24" s="156">
        <v>0</v>
      </c>
      <c r="M24" s="156">
        <v>0</v>
      </c>
      <c r="N24" s="156">
        <f>N29</f>
        <v>0.21906893</v>
      </c>
      <c r="O24" s="156">
        <v>3</v>
      </c>
      <c r="P24" s="156">
        <v>0</v>
      </c>
      <c r="Q24" s="156">
        <v>0</v>
      </c>
      <c r="R24" s="156">
        <v>0</v>
      </c>
      <c r="S24" s="156">
        <v>0</v>
      </c>
      <c r="T24" s="156">
        <v>0</v>
      </c>
      <c r="U24" s="156">
        <v>0</v>
      </c>
      <c r="V24" s="156">
        <v>0</v>
      </c>
      <c r="W24" s="156">
        <v>0</v>
      </c>
      <c r="X24" s="156">
        <v>0</v>
      </c>
      <c r="Y24" s="156">
        <v>0</v>
      </c>
      <c r="Z24" s="156">
        <v>0</v>
      </c>
      <c r="AA24" s="156">
        <v>0</v>
      </c>
      <c r="AB24" s="156">
        <v>0</v>
      </c>
      <c r="AC24" s="156">
        <v>0</v>
      </c>
      <c r="AD24" s="156">
        <v>0</v>
      </c>
      <c r="AE24" s="156">
        <v>0</v>
      </c>
      <c r="AF24" s="156">
        <v>0</v>
      </c>
      <c r="AG24" s="156">
        <f>D24</f>
        <v>0.21906893</v>
      </c>
    </row>
    <row r="25" spans="1:37" ht="24" customHeight="1" x14ac:dyDescent="0.25">
      <c r="A25" s="146" t="s">
        <v>345</v>
      </c>
      <c r="B25" s="158" t="s">
        <v>346</v>
      </c>
      <c r="C25" s="26">
        <v>0</v>
      </c>
      <c r="D25" s="26">
        <f t="shared" ref="D25:D72" si="1">N25</f>
        <v>0</v>
      </c>
      <c r="E25" s="26">
        <v>0</v>
      </c>
      <c r="F25" s="159">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6">
        <v>0</v>
      </c>
      <c r="AF25" s="156">
        <v>0</v>
      </c>
      <c r="AG25" s="156">
        <f t="shared" ref="AG25:AG72" si="2">D25</f>
        <v>0</v>
      </c>
    </row>
    <row r="26" spans="1:37" x14ac:dyDescent="0.25">
      <c r="A26" s="146" t="s">
        <v>347</v>
      </c>
      <c r="B26" s="158" t="s">
        <v>348</v>
      </c>
      <c r="C26" s="26">
        <v>0</v>
      </c>
      <c r="D26" s="26">
        <f t="shared" si="1"/>
        <v>0</v>
      </c>
      <c r="E26" s="26">
        <v>0</v>
      </c>
      <c r="F26" s="159">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6">
        <v>0</v>
      </c>
      <c r="AF26" s="156">
        <v>0</v>
      </c>
      <c r="AG26" s="156">
        <f t="shared" si="2"/>
        <v>0</v>
      </c>
    </row>
    <row r="27" spans="1:37" ht="31.5" x14ac:dyDescent="0.25">
      <c r="A27" s="146" t="s">
        <v>349</v>
      </c>
      <c r="B27" s="158" t="s">
        <v>350</v>
      </c>
      <c r="C27" s="26">
        <v>0</v>
      </c>
      <c r="D27" s="26">
        <f t="shared" si="1"/>
        <v>0</v>
      </c>
      <c r="E27" s="26">
        <v>0</v>
      </c>
      <c r="F27" s="159">
        <v>0</v>
      </c>
      <c r="G27" s="26">
        <v>0</v>
      </c>
      <c r="H27" s="26">
        <v>0</v>
      </c>
      <c r="I27" s="26">
        <v>0</v>
      </c>
      <c r="J27" s="26">
        <v>0</v>
      </c>
      <c r="K27" s="26">
        <v>0</v>
      </c>
      <c r="L27" s="26">
        <v>0</v>
      </c>
      <c r="M27" s="26">
        <v>0</v>
      </c>
      <c r="N27" s="26">
        <v>0</v>
      </c>
      <c r="O27" s="26">
        <v>0</v>
      </c>
      <c r="P27" s="26">
        <v>0</v>
      </c>
      <c r="Q27" s="26">
        <v>0</v>
      </c>
      <c r="R27" s="26">
        <v>0</v>
      </c>
      <c r="S27" s="26">
        <v>0</v>
      </c>
      <c r="T27" s="26">
        <v>0</v>
      </c>
      <c r="U27" s="26">
        <v>0</v>
      </c>
      <c r="V27" s="26">
        <v>0</v>
      </c>
      <c r="W27" s="26">
        <v>0</v>
      </c>
      <c r="X27" s="26">
        <v>0</v>
      </c>
      <c r="Y27" s="26">
        <v>0</v>
      </c>
      <c r="Z27" s="26">
        <v>0</v>
      </c>
      <c r="AA27" s="26">
        <v>0</v>
      </c>
      <c r="AB27" s="26">
        <v>0</v>
      </c>
      <c r="AC27" s="26">
        <v>0</v>
      </c>
      <c r="AD27" s="26">
        <v>0</v>
      </c>
      <c r="AE27" s="26">
        <v>0</v>
      </c>
      <c r="AF27" s="156">
        <v>0</v>
      </c>
      <c r="AG27" s="156">
        <f t="shared" si="2"/>
        <v>0</v>
      </c>
    </row>
    <row r="28" spans="1:37" x14ac:dyDescent="0.25">
      <c r="A28" s="146" t="s">
        <v>351</v>
      </c>
      <c r="B28" s="158" t="s">
        <v>352</v>
      </c>
      <c r="C28" s="26">
        <v>0</v>
      </c>
      <c r="D28" s="26">
        <f t="shared" si="1"/>
        <v>0</v>
      </c>
      <c r="E28" s="26">
        <v>0</v>
      </c>
      <c r="F28" s="159">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6">
        <v>0</v>
      </c>
      <c r="AF28" s="156">
        <v>0</v>
      </c>
      <c r="AG28" s="156">
        <f t="shared" si="2"/>
        <v>0</v>
      </c>
    </row>
    <row r="29" spans="1:37" x14ac:dyDescent="0.25">
      <c r="A29" s="146" t="s">
        <v>353</v>
      </c>
      <c r="B29" s="160" t="s">
        <v>354</v>
      </c>
      <c r="C29" s="26">
        <v>0</v>
      </c>
      <c r="D29" s="26">
        <f t="shared" si="1"/>
        <v>0.21906893</v>
      </c>
      <c r="E29" s="26">
        <v>0</v>
      </c>
      <c r="F29" s="159">
        <v>0</v>
      </c>
      <c r="G29" s="26">
        <v>0</v>
      </c>
      <c r="H29" s="26">
        <v>0</v>
      </c>
      <c r="I29" s="26">
        <v>0</v>
      </c>
      <c r="J29" s="26">
        <v>0</v>
      </c>
      <c r="K29" s="26">
        <v>0</v>
      </c>
      <c r="L29" s="26">
        <v>0</v>
      </c>
      <c r="M29" s="26">
        <v>0</v>
      </c>
      <c r="N29" s="26">
        <v>0.21906893</v>
      </c>
      <c r="O29" s="26">
        <v>3</v>
      </c>
      <c r="P29" s="26">
        <v>0</v>
      </c>
      <c r="Q29" s="26">
        <v>0</v>
      </c>
      <c r="R29" s="26">
        <v>0</v>
      </c>
      <c r="S29" s="26">
        <v>0</v>
      </c>
      <c r="T29" s="26">
        <v>0</v>
      </c>
      <c r="U29" s="26">
        <v>0</v>
      </c>
      <c r="V29" s="26">
        <v>0</v>
      </c>
      <c r="W29" s="26">
        <v>0</v>
      </c>
      <c r="X29" s="26">
        <v>0</v>
      </c>
      <c r="Y29" s="26">
        <v>0</v>
      </c>
      <c r="Z29" s="26">
        <v>0</v>
      </c>
      <c r="AA29" s="26">
        <v>0</v>
      </c>
      <c r="AB29" s="26">
        <v>0</v>
      </c>
      <c r="AC29" s="26">
        <v>0</v>
      </c>
      <c r="AD29" s="26">
        <v>0</v>
      </c>
      <c r="AE29" s="26">
        <v>0</v>
      </c>
      <c r="AF29" s="156">
        <v>0</v>
      </c>
      <c r="AG29" s="156">
        <f t="shared" si="2"/>
        <v>0.21906893</v>
      </c>
    </row>
    <row r="30" spans="1:37" s="7" customFormat="1" ht="47.25" x14ac:dyDescent="0.25">
      <c r="A30" s="141" t="s">
        <v>14</v>
      </c>
      <c r="B30" s="155" t="s">
        <v>355</v>
      </c>
      <c r="C30" s="156">
        <v>0</v>
      </c>
      <c r="D30" s="156">
        <f t="shared" si="1"/>
        <v>0.21906893</v>
      </c>
      <c r="E30" s="156">
        <v>0</v>
      </c>
      <c r="F30" s="156">
        <v>0</v>
      </c>
      <c r="G30" s="156">
        <v>0</v>
      </c>
      <c r="H30" s="156">
        <v>0</v>
      </c>
      <c r="I30" s="156">
        <v>0</v>
      </c>
      <c r="J30" s="156">
        <v>0</v>
      </c>
      <c r="K30" s="156">
        <v>0</v>
      </c>
      <c r="L30" s="156">
        <v>0</v>
      </c>
      <c r="M30" s="156">
        <v>0</v>
      </c>
      <c r="N30" s="156">
        <f>N33</f>
        <v>0.21906893</v>
      </c>
      <c r="O30" s="156">
        <v>3</v>
      </c>
      <c r="P30" s="156">
        <v>0</v>
      </c>
      <c r="Q30" s="156">
        <v>0</v>
      </c>
      <c r="R30" s="26">
        <v>0</v>
      </c>
      <c r="S30" s="156">
        <v>0</v>
      </c>
      <c r="T30" s="156">
        <v>0</v>
      </c>
      <c r="U30" s="156">
        <v>0</v>
      </c>
      <c r="V30" s="156">
        <v>0</v>
      </c>
      <c r="W30" s="156">
        <v>0</v>
      </c>
      <c r="X30" s="156">
        <v>0</v>
      </c>
      <c r="Y30" s="156">
        <v>0</v>
      </c>
      <c r="Z30" s="156">
        <v>0</v>
      </c>
      <c r="AA30" s="156">
        <v>0</v>
      </c>
      <c r="AB30" s="156">
        <v>0</v>
      </c>
      <c r="AC30" s="156">
        <v>0</v>
      </c>
      <c r="AD30" s="156">
        <v>0</v>
      </c>
      <c r="AE30" s="156">
        <v>0</v>
      </c>
      <c r="AF30" s="156">
        <v>0</v>
      </c>
      <c r="AG30" s="156">
        <f t="shared" si="2"/>
        <v>0.21906893</v>
      </c>
    </row>
    <row r="31" spans="1:37" x14ac:dyDescent="0.25">
      <c r="A31" s="146" t="s">
        <v>356</v>
      </c>
      <c r="B31" s="158" t="s">
        <v>357</v>
      </c>
      <c r="C31" s="26">
        <v>0</v>
      </c>
      <c r="D31" s="26">
        <f t="shared" si="1"/>
        <v>0</v>
      </c>
      <c r="E31" s="26">
        <v>0</v>
      </c>
      <c r="F31" s="26">
        <v>0</v>
      </c>
      <c r="G31" s="156">
        <v>0</v>
      </c>
      <c r="H31" s="26">
        <v>0</v>
      </c>
      <c r="I31" s="26">
        <v>0</v>
      </c>
      <c r="J31" s="156">
        <v>0</v>
      </c>
      <c r="K31" s="26">
        <v>0</v>
      </c>
      <c r="L31" s="26">
        <v>0</v>
      </c>
      <c r="M31" s="26">
        <v>0</v>
      </c>
      <c r="N31" s="26">
        <v>0</v>
      </c>
      <c r="O31" s="26">
        <v>0</v>
      </c>
      <c r="P31" s="26">
        <v>0</v>
      </c>
      <c r="Q31" s="26">
        <v>0</v>
      </c>
      <c r="R31" s="156">
        <v>0</v>
      </c>
      <c r="S31" s="26">
        <v>0</v>
      </c>
      <c r="T31" s="26">
        <v>0</v>
      </c>
      <c r="U31" s="26">
        <v>0</v>
      </c>
      <c r="V31" s="156">
        <v>0</v>
      </c>
      <c r="W31" s="26">
        <v>0</v>
      </c>
      <c r="X31" s="156">
        <v>0</v>
      </c>
      <c r="Y31" s="26">
        <v>0</v>
      </c>
      <c r="Z31" s="156">
        <v>0</v>
      </c>
      <c r="AA31" s="26">
        <v>0</v>
      </c>
      <c r="AB31" s="156">
        <v>0</v>
      </c>
      <c r="AC31" s="26">
        <v>0</v>
      </c>
      <c r="AD31" s="156">
        <v>0</v>
      </c>
      <c r="AE31" s="26">
        <v>0</v>
      </c>
      <c r="AF31" s="156">
        <v>0</v>
      </c>
      <c r="AG31" s="156">
        <f t="shared" si="2"/>
        <v>0</v>
      </c>
    </row>
    <row r="32" spans="1:37" ht="31.5" x14ac:dyDescent="0.25">
      <c r="A32" s="146" t="s">
        <v>358</v>
      </c>
      <c r="B32" s="158" t="s">
        <v>359</v>
      </c>
      <c r="C32" s="26">
        <v>0</v>
      </c>
      <c r="D32" s="26">
        <f t="shared" si="1"/>
        <v>0</v>
      </c>
      <c r="E32" s="26">
        <v>0</v>
      </c>
      <c r="F32" s="26">
        <v>0</v>
      </c>
      <c r="G32" s="156">
        <v>0</v>
      </c>
      <c r="H32" s="26">
        <v>0</v>
      </c>
      <c r="I32" s="26">
        <v>0</v>
      </c>
      <c r="J32" s="156">
        <v>0</v>
      </c>
      <c r="K32" s="26">
        <v>0</v>
      </c>
      <c r="L32" s="26">
        <v>0</v>
      </c>
      <c r="M32" s="26">
        <v>0</v>
      </c>
      <c r="N32" s="26">
        <v>0</v>
      </c>
      <c r="O32" s="26">
        <v>0</v>
      </c>
      <c r="P32" s="26">
        <v>0</v>
      </c>
      <c r="Q32" s="26">
        <v>0</v>
      </c>
      <c r="R32" s="156">
        <v>0</v>
      </c>
      <c r="S32" s="26">
        <v>0</v>
      </c>
      <c r="T32" s="26">
        <v>0</v>
      </c>
      <c r="U32" s="26">
        <v>0</v>
      </c>
      <c r="V32" s="156">
        <v>0</v>
      </c>
      <c r="W32" s="26">
        <v>0</v>
      </c>
      <c r="X32" s="156">
        <v>0</v>
      </c>
      <c r="Y32" s="26">
        <v>0</v>
      </c>
      <c r="Z32" s="156">
        <v>0</v>
      </c>
      <c r="AA32" s="26">
        <v>0</v>
      </c>
      <c r="AB32" s="156">
        <v>0</v>
      </c>
      <c r="AC32" s="26">
        <v>0</v>
      </c>
      <c r="AD32" s="156">
        <v>0</v>
      </c>
      <c r="AE32" s="26">
        <v>0</v>
      </c>
      <c r="AF32" s="156">
        <v>0</v>
      </c>
      <c r="AG32" s="156">
        <f t="shared" si="2"/>
        <v>0</v>
      </c>
    </row>
    <row r="33" spans="1:33" x14ac:dyDescent="0.25">
      <c r="A33" s="146" t="s">
        <v>360</v>
      </c>
      <c r="B33" s="158" t="s">
        <v>361</v>
      </c>
      <c r="C33" s="26">
        <v>0</v>
      </c>
      <c r="D33" s="26">
        <f t="shared" si="1"/>
        <v>0.21906893</v>
      </c>
      <c r="E33" s="26">
        <v>0</v>
      </c>
      <c r="F33" s="26">
        <v>0</v>
      </c>
      <c r="G33" s="156">
        <v>0</v>
      </c>
      <c r="H33" s="26">
        <v>0</v>
      </c>
      <c r="I33" s="26">
        <v>0</v>
      </c>
      <c r="J33" s="156">
        <v>0</v>
      </c>
      <c r="K33" s="26">
        <v>0</v>
      </c>
      <c r="L33" s="26">
        <v>0</v>
      </c>
      <c r="M33" s="26">
        <v>0</v>
      </c>
      <c r="N33" s="26">
        <f>0.21906893</f>
        <v>0.21906893</v>
      </c>
      <c r="O33" s="26">
        <v>3</v>
      </c>
      <c r="P33" s="26">
        <v>0</v>
      </c>
      <c r="Q33" s="26">
        <v>0</v>
      </c>
      <c r="R33" s="156">
        <v>0</v>
      </c>
      <c r="S33" s="26">
        <v>0</v>
      </c>
      <c r="T33" s="26">
        <v>0</v>
      </c>
      <c r="U33" s="26">
        <v>0</v>
      </c>
      <c r="V33" s="156">
        <v>0</v>
      </c>
      <c r="W33" s="26">
        <v>0</v>
      </c>
      <c r="X33" s="156">
        <v>0</v>
      </c>
      <c r="Y33" s="26">
        <v>0</v>
      </c>
      <c r="Z33" s="156">
        <v>0</v>
      </c>
      <c r="AA33" s="26">
        <v>0</v>
      </c>
      <c r="AB33" s="156">
        <v>0</v>
      </c>
      <c r="AC33" s="26">
        <v>0</v>
      </c>
      <c r="AD33" s="156">
        <v>0</v>
      </c>
      <c r="AE33" s="26">
        <v>0</v>
      </c>
      <c r="AF33" s="156">
        <v>0</v>
      </c>
      <c r="AG33" s="156">
        <f t="shared" si="2"/>
        <v>0.21906893</v>
      </c>
    </row>
    <row r="34" spans="1:33" x14ac:dyDescent="0.25">
      <c r="A34" s="146" t="s">
        <v>362</v>
      </c>
      <c r="B34" s="158" t="s">
        <v>363</v>
      </c>
      <c r="C34" s="26">
        <v>0</v>
      </c>
      <c r="D34" s="26">
        <f t="shared" si="1"/>
        <v>0</v>
      </c>
      <c r="E34" s="26">
        <v>0</v>
      </c>
      <c r="F34" s="26">
        <v>0</v>
      </c>
      <c r="G34" s="156">
        <v>0</v>
      </c>
      <c r="H34" s="26">
        <v>0</v>
      </c>
      <c r="I34" s="26">
        <v>0</v>
      </c>
      <c r="J34" s="156">
        <v>0</v>
      </c>
      <c r="K34" s="26">
        <v>0</v>
      </c>
      <c r="L34" s="26">
        <v>0</v>
      </c>
      <c r="M34" s="26">
        <v>0</v>
      </c>
      <c r="N34" s="26">
        <v>0</v>
      </c>
      <c r="O34" s="26">
        <v>0</v>
      </c>
      <c r="P34" s="26">
        <v>0</v>
      </c>
      <c r="Q34" s="26">
        <v>0</v>
      </c>
      <c r="R34" s="156">
        <v>0</v>
      </c>
      <c r="S34" s="26">
        <v>0</v>
      </c>
      <c r="T34" s="26">
        <v>0</v>
      </c>
      <c r="U34" s="26">
        <v>0</v>
      </c>
      <c r="V34" s="156">
        <v>0</v>
      </c>
      <c r="W34" s="26">
        <v>0</v>
      </c>
      <c r="X34" s="156">
        <v>0</v>
      </c>
      <c r="Y34" s="26">
        <v>0</v>
      </c>
      <c r="Z34" s="156">
        <v>0</v>
      </c>
      <c r="AA34" s="26">
        <v>0</v>
      </c>
      <c r="AB34" s="156">
        <v>0</v>
      </c>
      <c r="AC34" s="26">
        <v>0</v>
      </c>
      <c r="AD34" s="156">
        <v>0</v>
      </c>
      <c r="AE34" s="26">
        <v>0</v>
      </c>
      <c r="AF34" s="156">
        <v>0</v>
      </c>
      <c r="AG34" s="156">
        <f t="shared" si="2"/>
        <v>0</v>
      </c>
    </row>
    <row r="35" spans="1:33" s="7" customFormat="1" ht="31.5" x14ac:dyDescent="0.25">
      <c r="A35" s="141" t="s">
        <v>16</v>
      </c>
      <c r="B35" s="155" t="s">
        <v>364</v>
      </c>
      <c r="C35" s="156">
        <v>0</v>
      </c>
      <c r="D35" s="156">
        <f t="shared" si="1"/>
        <v>0.21906893</v>
      </c>
      <c r="E35" s="156">
        <v>0</v>
      </c>
      <c r="F35" s="156">
        <v>0</v>
      </c>
      <c r="G35" s="156">
        <v>0</v>
      </c>
      <c r="H35" s="156">
        <v>0</v>
      </c>
      <c r="I35" s="156">
        <v>0</v>
      </c>
      <c r="J35" s="156">
        <v>0</v>
      </c>
      <c r="K35" s="156">
        <v>0</v>
      </c>
      <c r="L35" s="156">
        <v>0</v>
      </c>
      <c r="M35" s="156">
        <v>0</v>
      </c>
      <c r="N35" s="156">
        <f>N30</f>
        <v>0.21906893</v>
      </c>
      <c r="O35" s="156">
        <v>3</v>
      </c>
      <c r="P35" s="156">
        <v>0</v>
      </c>
      <c r="Q35" s="156">
        <v>0</v>
      </c>
      <c r="R35" s="156">
        <v>0</v>
      </c>
      <c r="S35" s="156">
        <v>0</v>
      </c>
      <c r="T35" s="156">
        <v>0</v>
      </c>
      <c r="U35" s="156">
        <v>0</v>
      </c>
      <c r="V35" s="156">
        <v>0</v>
      </c>
      <c r="W35" s="156">
        <v>0</v>
      </c>
      <c r="X35" s="156">
        <v>0</v>
      </c>
      <c r="Y35" s="156">
        <v>0</v>
      </c>
      <c r="Z35" s="156">
        <v>0</v>
      </c>
      <c r="AA35" s="156">
        <v>0</v>
      </c>
      <c r="AB35" s="156">
        <v>0</v>
      </c>
      <c r="AC35" s="156">
        <v>0</v>
      </c>
      <c r="AD35" s="156">
        <v>0</v>
      </c>
      <c r="AE35" s="156">
        <v>0</v>
      </c>
      <c r="AF35" s="156">
        <v>0</v>
      </c>
      <c r="AG35" s="156">
        <f t="shared" si="2"/>
        <v>0.21906893</v>
      </c>
    </row>
    <row r="36" spans="1:33" ht="31.5" x14ac:dyDescent="0.25">
      <c r="A36" s="146" t="s">
        <v>365</v>
      </c>
      <c r="B36" s="161" t="s">
        <v>366</v>
      </c>
      <c r="C36" s="26">
        <v>0</v>
      </c>
      <c r="D36" s="26">
        <f t="shared" si="1"/>
        <v>0</v>
      </c>
      <c r="E36" s="26">
        <v>0</v>
      </c>
      <c r="F36" s="26">
        <v>0</v>
      </c>
      <c r="G36" s="26">
        <v>0</v>
      </c>
      <c r="H36" s="26">
        <v>0</v>
      </c>
      <c r="I36" s="26">
        <v>0</v>
      </c>
      <c r="J36" s="26">
        <v>0</v>
      </c>
      <c r="K36" s="26">
        <v>0</v>
      </c>
      <c r="L36" s="26">
        <v>0</v>
      </c>
      <c r="M36" s="26">
        <v>0</v>
      </c>
      <c r="N36" s="26">
        <v>0</v>
      </c>
      <c r="O36" s="26">
        <v>0</v>
      </c>
      <c r="P36" s="26">
        <v>0</v>
      </c>
      <c r="Q36" s="26">
        <v>0</v>
      </c>
      <c r="R36" s="26">
        <v>0</v>
      </c>
      <c r="S36" s="26">
        <v>0</v>
      </c>
      <c r="T36" s="26">
        <v>0</v>
      </c>
      <c r="U36" s="26">
        <v>0</v>
      </c>
      <c r="V36" s="26">
        <v>0</v>
      </c>
      <c r="W36" s="26">
        <v>0</v>
      </c>
      <c r="X36" s="26">
        <v>0</v>
      </c>
      <c r="Y36" s="26">
        <v>0</v>
      </c>
      <c r="Z36" s="26">
        <v>0</v>
      </c>
      <c r="AA36" s="26">
        <v>0</v>
      </c>
      <c r="AB36" s="26">
        <v>0</v>
      </c>
      <c r="AC36" s="26">
        <v>0</v>
      </c>
      <c r="AD36" s="26">
        <v>0</v>
      </c>
      <c r="AE36" s="26">
        <v>0</v>
      </c>
      <c r="AF36" s="156">
        <v>0</v>
      </c>
      <c r="AG36" s="156">
        <f t="shared" si="2"/>
        <v>0</v>
      </c>
    </row>
    <row r="37" spans="1:33" x14ac:dyDescent="0.25">
      <c r="A37" s="146" t="s">
        <v>367</v>
      </c>
      <c r="B37" s="161" t="s">
        <v>368</v>
      </c>
      <c r="C37" s="26">
        <v>0</v>
      </c>
      <c r="D37" s="26">
        <f t="shared" si="1"/>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6">
        <v>0</v>
      </c>
      <c r="AF37" s="156">
        <v>0</v>
      </c>
      <c r="AG37" s="156">
        <f t="shared" si="2"/>
        <v>0</v>
      </c>
    </row>
    <row r="38" spans="1:33" x14ac:dyDescent="0.25">
      <c r="A38" s="146" t="s">
        <v>369</v>
      </c>
      <c r="B38" s="161" t="s">
        <v>370</v>
      </c>
      <c r="C38" s="26">
        <v>0</v>
      </c>
      <c r="D38" s="26">
        <f t="shared" si="1"/>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6">
        <v>0</v>
      </c>
      <c r="AF38" s="156">
        <v>0</v>
      </c>
      <c r="AG38" s="156">
        <f t="shared" si="2"/>
        <v>0</v>
      </c>
    </row>
    <row r="39" spans="1:33" ht="31.5" x14ac:dyDescent="0.25">
      <c r="A39" s="146" t="s">
        <v>371</v>
      </c>
      <c r="B39" s="158" t="s">
        <v>372</v>
      </c>
      <c r="C39" s="26">
        <v>0</v>
      </c>
      <c r="D39" s="26">
        <f t="shared" si="1"/>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6">
        <v>0</v>
      </c>
      <c r="AF39" s="156">
        <v>0</v>
      </c>
      <c r="AG39" s="156">
        <f t="shared" si="2"/>
        <v>0</v>
      </c>
    </row>
    <row r="40" spans="1:33" ht="31.5" x14ac:dyDescent="0.25">
      <c r="A40" s="146" t="s">
        <v>373</v>
      </c>
      <c r="B40" s="158" t="s">
        <v>374</v>
      </c>
      <c r="C40" s="26">
        <v>0</v>
      </c>
      <c r="D40" s="26">
        <f t="shared" si="1"/>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6">
        <v>0</v>
      </c>
      <c r="AF40" s="156">
        <v>0</v>
      </c>
      <c r="AG40" s="156">
        <f t="shared" si="2"/>
        <v>0</v>
      </c>
    </row>
    <row r="41" spans="1:33" x14ac:dyDescent="0.25">
      <c r="A41" s="146" t="s">
        <v>375</v>
      </c>
      <c r="B41" s="158" t="s">
        <v>376</v>
      </c>
      <c r="C41" s="26">
        <v>0</v>
      </c>
      <c r="D41" s="26">
        <f t="shared" si="1"/>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6">
        <v>0</v>
      </c>
      <c r="AF41" s="156">
        <v>0</v>
      </c>
      <c r="AG41" s="156">
        <f t="shared" si="2"/>
        <v>0</v>
      </c>
    </row>
    <row r="42" spans="1:33" x14ac:dyDescent="0.25">
      <c r="A42" s="146" t="s">
        <v>377</v>
      </c>
      <c r="B42" s="161" t="s">
        <v>378</v>
      </c>
      <c r="C42" s="26">
        <v>0</v>
      </c>
      <c r="D42" s="26">
        <f t="shared" si="1"/>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6">
        <v>0</v>
      </c>
      <c r="AF42" s="156">
        <v>0</v>
      </c>
      <c r="AG42" s="156">
        <f t="shared" si="2"/>
        <v>0</v>
      </c>
    </row>
    <row r="43" spans="1:33" x14ac:dyDescent="0.25">
      <c r="A43" s="146" t="s">
        <v>379</v>
      </c>
      <c r="B43" s="161" t="s">
        <v>380</v>
      </c>
      <c r="C43" s="26">
        <v>0</v>
      </c>
      <c r="D43" s="26">
        <f t="shared" si="1"/>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6">
        <v>0</v>
      </c>
      <c r="AF43" s="156">
        <v>0</v>
      </c>
      <c r="AG43" s="156">
        <f t="shared" si="2"/>
        <v>0</v>
      </c>
    </row>
    <row r="44" spans="1:33" x14ac:dyDescent="0.25">
      <c r="A44" s="146" t="s">
        <v>381</v>
      </c>
      <c r="B44" s="161" t="s">
        <v>382</v>
      </c>
      <c r="C44" s="26">
        <v>0</v>
      </c>
      <c r="D44" s="26">
        <f t="shared" si="1"/>
        <v>2</v>
      </c>
      <c r="E44" s="26">
        <v>0</v>
      </c>
      <c r="F44" s="26">
        <v>0</v>
      </c>
      <c r="G44" s="26">
        <v>0</v>
      </c>
      <c r="H44" s="26">
        <v>0</v>
      </c>
      <c r="I44" s="26">
        <v>0</v>
      </c>
      <c r="J44" s="26">
        <v>0</v>
      </c>
      <c r="K44" s="26">
        <v>0</v>
      </c>
      <c r="L44" s="26">
        <v>0</v>
      </c>
      <c r="M44" s="26">
        <v>0</v>
      </c>
      <c r="N44" s="26">
        <v>2</v>
      </c>
      <c r="O44" s="26">
        <v>3</v>
      </c>
      <c r="P44" s="26">
        <v>0</v>
      </c>
      <c r="Q44" s="26">
        <v>0</v>
      </c>
      <c r="R44" s="26">
        <v>0</v>
      </c>
      <c r="S44" s="26">
        <v>0</v>
      </c>
      <c r="T44" s="26">
        <v>0</v>
      </c>
      <c r="U44" s="26">
        <v>0</v>
      </c>
      <c r="V44" s="26">
        <v>0</v>
      </c>
      <c r="W44" s="26">
        <v>0</v>
      </c>
      <c r="X44" s="26">
        <v>0</v>
      </c>
      <c r="Y44" s="26">
        <v>0</v>
      </c>
      <c r="Z44" s="26">
        <v>0</v>
      </c>
      <c r="AA44" s="26">
        <v>0</v>
      </c>
      <c r="AB44" s="26">
        <v>0</v>
      </c>
      <c r="AC44" s="26">
        <v>0</v>
      </c>
      <c r="AD44" s="26">
        <v>0</v>
      </c>
      <c r="AE44" s="26">
        <v>0</v>
      </c>
      <c r="AF44" s="156">
        <v>0</v>
      </c>
      <c r="AG44" s="156">
        <f t="shared" si="2"/>
        <v>2</v>
      </c>
    </row>
    <row r="45" spans="1:33" s="7" customFormat="1" x14ac:dyDescent="0.25">
      <c r="A45" s="141" t="s">
        <v>18</v>
      </c>
      <c r="B45" s="155" t="s">
        <v>383</v>
      </c>
      <c r="C45" s="156">
        <v>0</v>
      </c>
      <c r="D45" s="156">
        <f t="shared" si="1"/>
        <v>2</v>
      </c>
      <c r="E45" s="156">
        <v>0</v>
      </c>
      <c r="F45" s="156">
        <v>0</v>
      </c>
      <c r="G45" s="156">
        <v>0</v>
      </c>
      <c r="H45" s="156">
        <v>0</v>
      </c>
      <c r="I45" s="156">
        <v>0</v>
      </c>
      <c r="J45" s="156">
        <v>0</v>
      </c>
      <c r="K45" s="156">
        <v>0</v>
      </c>
      <c r="L45" s="156">
        <v>0</v>
      </c>
      <c r="M45" s="156">
        <v>0</v>
      </c>
      <c r="N45" s="156">
        <v>2</v>
      </c>
      <c r="O45" s="156">
        <v>3</v>
      </c>
      <c r="P45" s="156">
        <v>0</v>
      </c>
      <c r="Q45" s="156">
        <v>0</v>
      </c>
      <c r="R45" s="156">
        <v>0</v>
      </c>
      <c r="S45" s="156">
        <v>0</v>
      </c>
      <c r="T45" s="156">
        <v>0</v>
      </c>
      <c r="U45" s="156">
        <v>0</v>
      </c>
      <c r="V45" s="156">
        <v>0</v>
      </c>
      <c r="W45" s="156">
        <v>0</v>
      </c>
      <c r="X45" s="156">
        <v>0</v>
      </c>
      <c r="Y45" s="156">
        <v>0</v>
      </c>
      <c r="Z45" s="156">
        <v>0</v>
      </c>
      <c r="AA45" s="156">
        <v>0</v>
      </c>
      <c r="AB45" s="156">
        <v>0</v>
      </c>
      <c r="AC45" s="156">
        <v>0</v>
      </c>
      <c r="AD45" s="156">
        <v>0</v>
      </c>
      <c r="AE45" s="156">
        <v>0</v>
      </c>
      <c r="AF45" s="156">
        <v>0</v>
      </c>
      <c r="AG45" s="156">
        <f t="shared" si="2"/>
        <v>2</v>
      </c>
    </row>
    <row r="46" spans="1:33" x14ac:dyDescent="0.25">
      <c r="A46" s="146" t="s">
        <v>384</v>
      </c>
      <c r="B46" s="158" t="s">
        <v>385</v>
      </c>
      <c r="C46" s="26">
        <v>0</v>
      </c>
      <c r="D46" s="26">
        <f t="shared" si="1"/>
        <v>0</v>
      </c>
      <c r="E46" s="26">
        <v>0</v>
      </c>
      <c r="F46" s="26">
        <v>0</v>
      </c>
      <c r="G46" s="26">
        <v>0</v>
      </c>
      <c r="H46" s="26">
        <v>0</v>
      </c>
      <c r="I46" s="26">
        <v>0</v>
      </c>
      <c r="J46" s="26">
        <v>0</v>
      </c>
      <c r="K46" s="26">
        <v>0</v>
      </c>
      <c r="L46" s="26">
        <v>0</v>
      </c>
      <c r="M46" s="26">
        <v>0</v>
      </c>
      <c r="N46" s="26">
        <v>0</v>
      </c>
      <c r="O46" s="26">
        <v>0</v>
      </c>
      <c r="P46" s="26">
        <v>0</v>
      </c>
      <c r="Q46" s="26">
        <v>0</v>
      </c>
      <c r="R46" s="26">
        <v>0</v>
      </c>
      <c r="S46" s="26">
        <v>0</v>
      </c>
      <c r="T46" s="26">
        <v>0</v>
      </c>
      <c r="U46" s="26">
        <v>0</v>
      </c>
      <c r="V46" s="26">
        <v>0</v>
      </c>
      <c r="W46" s="26">
        <v>0</v>
      </c>
      <c r="X46" s="26">
        <v>0</v>
      </c>
      <c r="Y46" s="26">
        <v>0</v>
      </c>
      <c r="Z46" s="26">
        <v>0</v>
      </c>
      <c r="AA46" s="26">
        <v>0</v>
      </c>
      <c r="AB46" s="26">
        <v>0</v>
      </c>
      <c r="AC46" s="26">
        <v>0</v>
      </c>
      <c r="AD46" s="26">
        <v>0</v>
      </c>
      <c r="AE46" s="26">
        <v>0</v>
      </c>
      <c r="AF46" s="156">
        <v>0</v>
      </c>
      <c r="AG46" s="156">
        <f t="shared" si="2"/>
        <v>0</v>
      </c>
    </row>
    <row r="47" spans="1:33" x14ac:dyDescent="0.25">
      <c r="A47" s="146" t="s">
        <v>386</v>
      </c>
      <c r="B47" s="158" t="s">
        <v>368</v>
      </c>
      <c r="C47" s="26">
        <v>0</v>
      </c>
      <c r="D47" s="26">
        <f t="shared" si="1"/>
        <v>0</v>
      </c>
      <c r="E47" s="26">
        <v>0</v>
      </c>
      <c r="F47" s="26">
        <v>0</v>
      </c>
      <c r="G47" s="26">
        <v>0</v>
      </c>
      <c r="H47" s="26">
        <v>0</v>
      </c>
      <c r="I47" s="26">
        <v>0</v>
      </c>
      <c r="J47" s="26">
        <v>0</v>
      </c>
      <c r="K47" s="26">
        <v>0</v>
      </c>
      <c r="L47" s="26">
        <v>0</v>
      </c>
      <c r="M47" s="26">
        <v>0</v>
      </c>
      <c r="N47" s="26">
        <v>0</v>
      </c>
      <c r="O47" s="26">
        <v>0</v>
      </c>
      <c r="P47" s="26">
        <v>0</v>
      </c>
      <c r="Q47" s="26">
        <v>0</v>
      </c>
      <c r="R47" s="26">
        <v>0</v>
      </c>
      <c r="S47" s="26">
        <v>0</v>
      </c>
      <c r="T47" s="26">
        <v>0</v>
      </c>
      <c r="U47" s="26">
        <v>0</v>
      </c>
      <c r="V47" s="26">
        <v>0</v>
      </c>
      <c r="W47" s="26">
        <v>0</v>
      </c>
      <c r="X47" s="26">
        <v>0</v>
      </c>
      <c r="Y47" s="26">
        <v>0</v>
      </c>
      <c r="Z47" s="26">
        <v>0</v>
      </c>
      <c r="AA47" s="26">
        <v>0</v>
      </c>
      <c r="AB47" s="26">
        <v>0</v>
      </c>
      <c r="AC47" s="26">
        <v>0</v>
      </c>
      <c r="AD47" s="26">
        <v>0</v>
      </c>
      <c r="AE47" s="26">
        <v>0</v>
      </c>
      <c r="AF47" s="156">
        <v>0</v>
      </c>
      <c r="AG47" s="156">
        <f t="shared" si="2"/>
        <v>0</v>
      </c>
    </row>
    <row r="48" spans="1:33" x14ac:dyDescent="0.25">
      <c r="A48" s="146" t="s">
        <v>387</v>
      </c>
      <c r="B48" s="158" t="s">
        <v>370</v>
      </c>
      <c r="C48" s="26">
        <v>0</v>
      </c>
      <c r="D48" s="26">
        <f t="shared" si="1"/>
        <v>0</v>
      </c>
      <c r="E48" s="26">
        <v>0</v>
      </c>
      <c r="F48" s="26">
        <v>0</v>
      </c>
      <c r="G48" s="26">
        <v>0</v>
      </c>
      <c r="H48" s="26">
        <v>0</v>
      </c>
      <c r="I48" s="26">
        <v>0</v>
      </c>
      <c r="J48" s="26">
        <v>0</v>
      </c>
      <c r="K48" s="26">
        <v>0</v>
      </c>
      <c r="L48" s="26">
        <v>0</v>
      </c>
      <c r="M48" s="26">
        <v>0</v>
      </c>
      <c r="N48" s="26">
        <v>0</v>
      </c>
      <c r="O48" s="26">
        <v>0</v>
      </c>
      <c r="P48" s="26">
        <v>0</v>
      </c>
      <c r="Q48" s="26">
        <v>0</v>
      </c>
      <c r="R48" s="26">
        <v>0</v>
      </c>
      <c r="S48" s="26">
        <v>0</v>
      </c>
      <c r="T48" s="26">
        <v>0</v>
      </c>
      <c r="U48" s="26">
        <v>0</v>
      </c>
      <c r="V48" s="26">
        <v>0</v>
      </c>
      <c r="W48" s="26">
        <v>0</v>
      </c>
      <c r="X48" s="26">
        <v>0</v>
      </c>
      <c r="Y48" s="26">
        <v>0</v>
      </c>
      <c r="Z48" s="26">
        <v>0</v>
      </c>
      <c r="AA48" s="26">
        <v>0</v>
      </c>
      <c r="AB48" s="26">
        <v>0</v>
      </c>
      <c r="AC48" s="26">
        <v>0</v>
      </c>
      <c r="AD48" s="26">
        <v>0</v>
      </c>
      <c r="AE48" s="26">
        <v>0</v>
      </c>
      <c r="AF48" s="156">
        <v>0</v>
      </c>
      <c r="AG48" s="156">
        <f t="shared" si="2"/>
        <v>0</v>
      </c>
    </row>
    <row r="49" spans="1:33" ht="31.5" x14ac:dyDescent="0.25">
      <c r="A49" s="146" t="s">
        <v>388</v>
      </c>
      <c r="B49" s="158" t="s">
        <v>372</v>
      </c>
      <c r="C49" s="26">
        <v>0</v>
      </c>
      <c r="D49" s="26">
        <f t="shared" si="1"/>
        <v>0</v>
      </c>
      <c r="E49" s="26">
        <v>0</v>
      </c>
      <c r="F49" s="26">
        <v>0</v>
      </c>
      <c r="G49" s="26">
        <v>0</v>
      </c>
      <c r="H49" s="26">
        <v>0</v>
      </c>
      <c r="I49" s="26">
        <v>0</v>
      </c>
      <c r="J49" s="26">
        <v>0</v>
      </c>
      <c r="K49" s="26">
        <v>0</v>
      </c>
      <c r="L49" s="26">
        <v>0</v>
      </c>
      <c r="M49" s="26">
        <v>0</v>
      </c>
      <c r="N49" s="26">
        <v>0</v>
      </c>
      <c r="O49" s="26">
        <v>0</v>
      </c>
      <c r="P49" s="26">
        <v>0</v>
      </c>
      <c r="Q49" s="26">
        <v>0</v>
      </c>
      <c r="R49" s="26">
        <v>0</v>
      </c>
      <c r="S49" s="26">
        <v>0</v>
      </c>
      <c r="T49" s="26">
        <v>0</v>
      </c>
      <c r="U49" s="26">
        <v>0</v>
      </c>
      <c r="V49" s="26">
        <v>0</v>
      </c>
      <c r="W49" s="26">
        <v>0</v>
      </c>
      <c r="X49" s="26">
        <v>0</v>
      </c>
      <c r="Y49" s="26">
        <v>0</v>
      </c>
      <c r="Z49" s="26">
        <v>0</v>
      </c>
      <c r="AA49" s="26">
        <v>0</v>
      </c>
      <c r="AB49" s="26">
        <v>0</v>
      </c>
      <c r="AC49" s="26">
        <v>0</v>
      </c>
      <c r="AD49" s="26">
        <v>0</v>
      </c>
      <c r="AE49" s="26">
        <v>0</v>
      </c>
      <c r="AF49" s="156">
        <v>0</v>
      </c>
      <c r="AG49" s="156">
        <f t="shared" si="2"/>
        <v>0</v>
      </c>
    </row>
    <row r="50" spans="1:33" ht="31.5" x14ac:dyDescent="0.25">
      <c r="A50" s="146" t="s">
        <v>389</v>
      </c>
      <c r="B50" s="158" t="s">
        <v>374</v>
      </c>
      <c r="C50" s="26">
        <v>0</v>
      </c>
      <c r="D50" s="26">
        <f t="shared" si="1"/>
        <v>0</v>
      </c>
      <c r="E50" s="26">
        <v>0</v>
      </c>
      <c r="F50" s="26">
        <v>0</v>
      </c>
      <c r="G50" s="26">
        <v>0</v>
      </c>
      <c r="H50" s="26">
        <v>0</v>
      </c>
      <c r="I50" s="26">
        <v>0</v>
      </c>
      <c r="J50" s="26">
        <v>0</v>
      </c>
      <c r="K50" s="26">
        <v>0</v>
      </c>
      <c r="L50" s="26">
        <v>0</v>
      </c>
      <c r="M50" s="26">
        <v>0</v>
      </c>
      <c r="N50" s="26">
        <v>0</v>
      </c>
      <c r="O50" s="26">
        <v>0</v>
      </c>
      <c r="P50" s="26">
        <v>0</v>
      </c>
      <c r="Q50" s="26">
        <v>0</v>
      </c>
      <c r="R50" s="26">
        <v>0</v>
      </c>
      <c r="S50" s="26">
        <v>0</v>
      </c>
      <c r="T50" s="26">
        <v>0</v>
      </c>
      <c r="U50" s="26">
        <v>0</v>
      </c>
      <c r="V50" s="26">
        <v>0</v>
      </c>
      <c r="W50" s="26">
        <v>0</v>
      </c>
      <c r="X50" s="26">
        <v>0</v>
      </c>
      <c r="Y50" s="26">
        <v>0</v>
      </c>
      <c r="Z50" s="26">
        <v>0</v>
      </c>
      <c r="AA50" s="26">
        <v>0</v>
      </c>
      <c r="AB50" s="26">
        <v>0</v>
      </c>
      <c r="AC50" s="26">
        <v>0</v>
      </c>
      <c r="AD50" s="26">
        <v>0</v>
      </c>
      <c r="AE50" s="26">
        <v>0</v>
      </c>
      <c r="AF50" s="156">
        <v>0</v>
      </c>
      <c r="AG50" s="156">
        <f t="shared" si="2"/>
        <v>0</v>
      </c>
    </row>
    <row r="51" spans="1:33" x14ac:dyDescent="0.25">
      <c r="A51" s="146" t="s">
        <v>390</v>
      </c>
      <c r="B51" s="158" t="s">
        <v>376</v>
      </c>
      <c r="C51" s="26">
        <v>0</v>
      </c>
      <c r="D51" s="26">
        <f t="shared" si="1"/>
        <v>0</v>
      </c>
      <c r="E51" s="26">
        <v>0</v>
      </c>
      <c r="F51" s="26">
        <v>0</v>
      </c>
      <c r="G51" s="26">
        <v>0</v>
      </c>
      <c r="H51" s="26">
        <v>0</v>
      </c>
      <c r="I51" s="26">
        <v>0</v>
      </c>
      <c r="J51" s="26">
        <v>0</v>
      </c>
      <c r="K51" s="26">
        <v>0</v>
      </c>
      <c r="L51" s="26">
        <v>0</v>
      </c>
      <c r="M51" s="26">
        <v>0</v>
      </c>
      <c r="N51" s="26">
        <v>0</v>
      </c>
      <c r="O51" s="26">
        <v>0</v>
      </c>
      <c r="P51" s="26">
        <v>0</v>
      </c>
      <c r="Q51" s="26">
        <v>0</v>
      </c>
      <c r="R51" s="26">
        <v>0</v>
      </c>
      <c r="S51" s="26">
        <v>0</v>
      </c>
      <c r="T51" s="26">
        <v>0</v>
      </c>
      <c r="U51" s="26">
        <v>0</v>
      </c>
      <c r="V51" s="26">
        <v>0</v>
      </c>
      <c r="W51" s="26">
        <v>0</v>
      </c>
      <c r="X51" s="26">
        <v>0</v>
      </c>
      <c r="Y51" s="26">
        <v>0</v>
      </c>
      <c r="Z51" s="26">
        <v>0</v>
      </c>
      <c r="AA51" s="26">
        <v>0</v>
      </c>
      <c r="AB51" s="26">
        <v>0</v>
      </c>
      <c r="AC51" s="26">
        <v>0</v>
      </c>
      <c r="AD51" s="26">
        <v>0</v>
      </c>
      <c r="AE51" s="26">
        <v>0</v>
      </c>
      <c r="AF51" s="156">
        <v>0</v>
      </c>
      <c r="AG51" s="156">
        <f t="shared" si="2"/>
        <v>0</v>
      </c>
    </row>
    <row r="52" spans="1:33" x14ac:dyDescent="0.25">
      <c r="A52" s="146" t="s">
        <v>391</v>
      </c>
      <c r="B52" s="161" t="s">
        <v>378</v>
      </c>
      <c r="C52" s="26">
        <v>0</v>
      </c>
      <c r="D52" s="26">
        <f t="shared" si="1"/>
        <v>0</v>
      </c>
      <c r="E52" s="26">
        <v>0</v>
      </c>
      <c r="F52" s="26">
        <v>0</v>
      </c>
      <c r="G52" s="26">
        <v>0</v>
      </c>
      <c r="H52" s="26">
        <v>0</v>
      </c>
      <c r="I52" s="26">
        <v>0</v>
      </c>
      <c r="J52" s="26">
        <v>0</v>
      </c>
      <c r="K52" s="26">
        <v>0</v>
      </c>
      <c r="L52" s="26">
        <v>0</v>
      </c>
      <c r="M52" s="26">
        <v>0</v>
      </c>
      <c r="N52" s="26">
        <v>0</v>
      </c>
      <c r="O52" s="26">
        <v>0</v>
      </c>
      <c r="P52" s="26">
        <v>0</v>
      </c>
      <c r="Q52" s="26">
        <v>0</v>
      </c>
      <c r="R52" s="26">
        <v>0</v>
      </c>
      <c r="S52" s="26">
        <v>0</v>
      </c>
      <c r="T52" s="26">
        <v>0</v>
      </c>
      <c r="U52" s="26">
        <v>0</v>
      </c>
      <c r="V52" s="26">
        <v>0</v>
      </c>
      <c r="W52" s="26">
        <v>0</v>
      </c>
      <c r="X52" s="26">
        <v>0</v>
      </c>
      <c r="Y52" s="26">
        <v>0</v>
      </c>
      <c r="Z52" s="26">
        <v>0</v>
      </c>
      <c r="AA52" s="26">
        <v>0</v>
      </c>
      <c r="AB52" s="26">
        <v>0</v>
      </c>
      <c r="AC52" s="26">
        <v>0</v>
      </c>
      <c r="AD52" s="26">
        <v>0</v>
      </c>
      <c r="AE52" s="26">
        <v>0</v>
      </c>
      <c r="AF52" s="156">
        <v>0</v>
      </c>
      <c r="AG52" s="156">
        <f t="shared" si="2"/>
        <v>0</v>
      </c>
    </row>
    <row r="53" spans="1:33" x14ac:dyDescent="0.25">
      <c r="A53" s="146" t="s">
        <v>392</v>
      </c>
      <c r="B53" s="161" t="s">
        <v>380</v>
      </c>
      <c r="C53" s="26">
        <v>0</v>
      </c>
      <c r="D53" s="26">
        <f t="shared" si="1"/>
        <v>0</v>
      </c>
      <c r="E53" s="26">
        <v>0</v>
      </c>
      <c r="F53" s="26">
        <v>0</v>
      </c>
      <c r="G53" s="26">
        <v>0</v>
      </c>
      <c r="H53" s="26">
        <v>0</v>
      </c>
      <c r="I53" s="26">
        <v>0</v>
      </c>
      <c r="J53" s="26">
        <v>0</v>
      </c>
      <c r="K53" s="26">
        <v>0</v>
      </c>
      <c r="L53" s="26">
        <v>0</v>
      </c>
      <c r="M53" s="26">
        <v>0</v>
      </c>
      <c r="N53" s="26">
        <v>0</v>
      </c>
      <c r="O53" s="26">
        <v>0</v>
      </c>
      <c r="P53" s="26">
        <v>0</v>
      </c>
      <c r="Q53" s="26">
        <v>0</v>
      </c>
      <c r="R53" s="26">
        <v>0</v>
      </c>
      <c r="S53" s="26">
        <v>0</v>
      </c>
      <c r="T53" s="26">
        <v>0</v>
      </c>
      <c r="U53" s="26">
        <v>0</v>
      </c>
      <c r="V53" s="26">
        <v>0</v>
      </c>
      <c r="W53" s="26">
        <v>0</v>
      </c>
      <c r="X53" s="26">
        <v>0</v>
      </c>
      <c r="Y53" s="26">
        <v>0</v>
      </c>
      <c r="Z53" s="26">
        <v>0</v>
      </c>
      <c r="AA53" s="26">
        <v>0</v>
      </c>
      <c r="AB53" s="26">
        <v>0</v>
      </c>
      <c r="AC53" s="26">
        <v>0</v>
      </c>
      <c r="AD53" s="26">
        <v>0</v>
      </c>
      <c r="AE53" s="26">
        <v>0</v>
      </c>
      <c r="AF53" s="156">
        <v>0</v>
      </c>
      <c r="AG53" s="156">
        <f t="shared" si="2"/>
        <v>0</v>
      </c>
    </row>
    <row r="54" spans="1:33" x14ac:dyDescent="0.25">
      <c r="A54" s="146" t="s">
        <v>393</v>
      </c>
      <c r="B54" s="161" t="s">
        <v>382</v>
      </c>
      <c r="C54" s="26">
        <v>0</v>
      </c>
      <c r="D54" s="26">
        <f t="shared" si="1"/>
        <v>2</v>
      </c>
      <c r="E54" s="26">
        <v>0</v>
      </c>
      <c r="F54" s="26">
        <v>0</v>
      </c>
      <c r="G54" s="26">
        <v>0</v>
      </c>
      <c r="H54" s="26">
        <v>0</v>
      </c>
      <c r="I54" s="26">
        <v>0</v>
      </c>
      <c r="J54" s="26">
        <v>0</v>
      </c>
      <c r="K54" s="26">
        <v>0</v>
      </c>
      <c r="L54" s="26">
        <v>0</v>
      </c>
      <c r="M54" s="26">
        <v>0</v>
      </c>
      <c r="N54" s="26">
        <v>2</v>
      </c>
      <c r="O54" s="26">
        <v>3</v>
      </c>
      <c r="P54" s="26">
        <v>0</v>
      </c>
      <c r="Q54" s="26">
        <v>0</v>
      </c>
      <c r="R54" s="26">
        <v>0</v>
      </c>
      <c r="S54" s="26">
        <v>0</v>
      </c>
      <c r="T54" s="26">
        <v>0</v>
      </c>
      <c r="U54" s="26">
        <v>0</v>
      </c>
      <c r="V54" s="26">
        <v>0</v>
      </c>
      <c r="W54" s="26">
        <v>0</v>
      </c>
      <c r="X54" s="26">
        <v>0</v>
      </c>
      <c r="Y54" s="26">
        <v>0</v>
      </c>
      <c r="Z54" s="26">
        <v>0</v>
      </c>
      <c r="AA54" s="26">
        <v>0</v>
      </c>
      <c r="AB54" s="26">
        <v>0</v>
      </c>
      <c r="AC54" s="26">
        <v>0</v>
      </c>
      <c r="AD54" s="26">
        <v>0</v>
      </c>
      <c r="AE54" s="26">
        <v>0</v>
      </c>
      <c r="AF54" s="156">
        <v>0</v>
      </c>
      <c r="AG54" s="156">
        <f t="shared" si="2"/>
        <v>2</v>
      </c>
    </row>
    <row r="55" spans="1:33" s="7" customFormat="1" ht="35.25" customHeight="1" x14ac:dyDescent="0.25">
      <c r="A55" s="141" t="s">
        <v>20</v>
      </c>
      <c r="B55" s="155" t="s">
        <v>394</v>
      </c>
      <c r="C55" s="156">
        <v>0</v>
      </c>
      <c r="D55" s="156">
        <f t="shared" si="1"/>
        <v>0.21906893</v>
      </c>
      <c r="E55" s="156">
        <v>0</v>
      </c>
      <c r="F55" s="156">
        <v>0</v>
      </c>
      <c r="G55" s="156">
        <v>0</v>
      </c>
      <c r="H55" s="156">
        <v>0</v>
      </c>
      <c r="I55" s="156">
        <v>0</v>
      </c>
      <c r="J55" s="156">
        <v>0</v>
      </c>
      <c r="K55" s="156">
        <v>0</v>
      </c>
      <c r="L55" s="156">
        <v>0</v>
      </c>
      <c r="M55" s="156">
        <v>0</v>
      </c>
      <c r="N55" s="156">
        <f>N56</f>
        <v>0.21906893</v>
      </c>
      <c r="O55" s="156">
        <f>O56</f>
        <v>3</v>
      </c>
      <c r="P55" s="156">
        <v>0</v>
      </c>
      <c r="Q55" s="156">
        <v>0</v>
      </c>
      <c r="R55" s="156">
        <v>0</v>
      </c>
      <c r="S55" s="156">
        <v>0</v>
      </c>
      <c r="T55" s="156">
        <v>0</v>
      </c>
      <c r="U55" s="156">
        <v>0</v>
      </c>
      <c r="V55" s="156">
        <v>0</v>
      </c>
      <c r="W55" s="156">
        <v>0</v>
      </c>
      <c r="X55" s="156">
        <v>0</v>
      </c>
      <c r="Y55" s="156">
        <v>0</v>
      </c>
      <c r="Z55" s="156">
        <v>0</v>
      </c>
      <c r="AA55" s="156">
        <v>0</v>
      </c>
      <c r="AB55" s="156">
        <v>0</v>
      </c>
      <c r="AC55" s="156">
        <v>0</v>
      </c>
      <c r="AD55" s="156">
        <v>0</v>
      </c>
      <c r="AE55" s="156">
        <v>0</v>
      </c>
      <c r="AF55" s="156">
        <v>0</v>
      </c>
      <c r="AG55" s="156">
        <f t="shared" si="2"/>
        <v>0.21906893</v>
      </c>
    </row>
    <row r="56" spans="1:33" x14ac:dyDescent="0.25">
      <c r="A56" s="146" t="s">
        <v>395</v>
      </c>
      <c r="B56" s="158" t="s">
        <v>396</v>
      </c>
      <c r="C56" s="26">
        <v>0</v>
      </c>
      <c r="D56" s="26">
        <f t="shared" si="1"/>
        <v>0.21906893</v>
      </c>
      <c r="E56" s="26">
        <v>0</v>
      </c>
      <c r="F56" s="26">
        <v>0</v>
      </c>
      <c r="G56" s="26">
        <v>0</v>
      </c>
      <c r="H56" s="26">
        <v>0</v>
      </c>
      <c r="I56" s="26">
        <v>0</v>
      </c>
      <c r="J56" s="26">
        <v>0</v>
      </c>
      <c r="K56" s="26">
        <v>0</v>
      </c>
      <c r="L56" s="26">
        <v>0</v>
      </c>
      <c r="M56" s="26">
        <v>0</v>
      </c>
      <c r="N56" s="26">
        <f>N30</f>
        <v>0.21906893</v>
      </c>
      <c r="O56" s="26">
        <v>3</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156">
        <v>0</v>
      </c>
      <c r="AG56" s="156">
        <f t="shared" si="2"/>
        <v>0.21906893</v>
      </c>
    </row>
    <row r="57" spans="1:33" x14ac:dyDescent="0.25">
      <c r="A57" s="146" t="s">
        <v>397</v>
      </c>
      <c r="B57" s="158" t="s">
        <v>398</v>
      </c>
      <c r="C57" s="26">
        <v>0</v>
      </c>
      <c r="D57" s="26">
        <f t="shared" si="1"/>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156">
        <v>0</v>
      </c>
      <c r="AG57" s="156">
        <f t="shared" si="2"/>
        <v>0</v>
      </c>
    </row>
    <row r="58" spans="1:33" x14ac:dyDescent="0.25">
      <c r="A58" s="146" t="s">
        <v>399</v>
      </c>
      <c r="B58" s="161" t="s">
        <v>400</v>
      </c>
      <c r="C58" s="162">
        <v>0</v>
      </c>
      <c r="D58" s="162">
        <f t="shared" si="1"/>
        <v>0</v>
      </c>
      <c r="E58" s="162">
        <v>0</v>
      </c>
      <c r="F58" s="162">
        <v>0</v>
      </c>
      <c r="G58" s="162">
        <v>0</v>
      </c>
      <c r="H58" s="26">
        <v>0</v>
      </c>
      <c r="I58" s="26">
        <v>0</v>
      </c>
      <c r="J58" s="26">
        <v>0</v>
      </c>
      <c r="K58" s="26">
        <v>0</v>
      </c>
      <c r="L58" s="26">
        <v>0</v>
      </c>
      <c r="M58" s="26">
        <v>0</v>
      </c>
      <c r="N58" s="26">
        <v>0</v>
      </c>
      <c r="O58" s="26">
        <v>0</v>
      </c>
      <c r="P58" s="26">
        <v>0</v>
      </c>
      <c r="Q58" s="26">
        <v>0</v>
      </c>
      <c r="R58" s="26">
        <v>0</v>
      </c>
      <c r="S58" s="26">
        <v>0</v>
      </c>
      <c r="T58" s="26">
        <v>0</v>
      </c>
      <c r="U58" s="26">
        <v>0</v>
      </c>
      <c r="V58" s="26">
        <v>0</v>
      </c>
      <c r="W58" s="26">
        <v>0</v>
      </c>
      <c r="X58" s="26">
        <v>0</v>
      </c>
      <c r="Y58" s="26">
        <v>0</v>
      </c>
      <c r="Z58" s="26">
        <v>0</v>
      </c>
      <c r="AA58" s="26">
        <v>0</v>
      </c>
      <c r="AB58" s="26">
        <v>0</v>
      </c>
      <c r="AC58" s="26">
        <v>0</v>
      </c>
      <c r="AD58" s="26">
        <v>0</v>
      </c>
      <c r="AE58" s="26">
        <v>0</v>
      </c>
      <c r="AF58" s="156">
        <v>0</v>
      </c>
      <c r="AG58" s="156">
        <f t="shared" si="2"/>
        <v>0</v>
      </c>
    </row>
    <row r="59" spans="1:33" x14ac:dyDescent="0.25">
      <c r="A59" s="146" t="s">
        <v>401</v>
      </c>
      <c r="B59" s="161" t="s">
        <v>402</v>
      </c>
      <c r="C59" s="26">
        <v>0</v>
      </c>
      <c r="D59" s="26">
        <f t="shared" si="1"/>
        <v>0</v>
      </c>
      <c r="E59" s="26">
        <v>0</v>
      </c>
      <c r="F59" s="26">
        <v>0</v>
      </c>
      <c r="G59" s="26">
        <v>0</v>
      </c>
      <c r="H59" s="26">
        <v>0</v>
      </c>
      <c r="I59" s="26">
        <v>0</v>
      </c>
      <c r="J59" s="26">
        <v>0</v>
      </c>
      <c r="K59" s="26">
        <v>0</v>
      </c>
      <c r="L59" s="26">
        <v>0</v>
      </c>
      <c r="M59" s="26">
        <v>0</v>
      </c>
      <c r="N59" s="26">
        <v>0</v>
      </c>
      <c r="O59" s="26">
        <v>0</v>
      </c>
      <c r="P59" s="26">
        <v>0</v>
      </c>
      <c r="Q59" s="26">
        <v>0</v>
      </c>
      <c r="R59" s="26">
        <v>0</v>
      </c>
      <c r="S59" s="26">
        <v>0</v>
      </c>
      <c r="T59" s="26">
        <v>0</v>
      </c>
      <c r="U59" s="26">
        <v>0</v>
      </c>
      <c r="V59" s="26">
        <v>0</v>
      </c>
      <c r="W59" s="26">
        <v>0</v>
      </c>
      <c r="X59" s="26">
        <v>0</v>
      </c>
      <c r="Y59" s="26">
        <v>0</v>
      </c>
      <c r="Z59" s="26">
        <v>0</v>
      </c>
      <c r="AA59" s="26">
        <v>0</v>
      </c>
      <c r="AB59" s="26">
        <v>0</v>
      </c>
      <c r="AC59" s="26">
        <v>0</v>
      </c>
      <c r="AD59" s="26">
        <v>0</v>
      </c>
      <c r="AE59" s="26">
        <v>0</v>
      </c>
      <c r="AF59" s="156">
        <v>0</v>
      </c>
      <c r="AG59" s="156">
        <f t="shared" si="2"/>
        <v>0</v>
      </c>
    </row>
    <row r="60" spans="1:33" x14ac:dyDescent="0.25">
      <c r="A60" s="146" t="s">
        <v>403</v>
      </c>
      <c r="B60" s="161" t="s">
        <v>404</v>
      </c>
      <c r="C60" s="162">
        <v>0</v>
      </c>
      <c r="D60" s="162">
        <f t="shared" si="1"/>
        <v>0</v>
      </c>
      <c r="E60" s="162">
        <v>0</v>
      </c>
      <c r="F60" s="162">
        <v>0</v>
      </c>
      <c r="G60" s="162">
        <v>0</v>
      </c>
      <c r="H60" s="162">
        <v>0</v>
      </c>
      <c r="I60" s="26">
        <v>0</v>
      </c>
      <c r="J60" s="162">
        <v>0</v>
      </c>
      <c r="K60" s="26">
        <v>0</v>
      </c>
      <c r="L60" s="162">
        <v>0</v>
      </c>
      <c r="M60" s="26">
        <v>0</v>
      </c>
      <c r="N60" s="162">
        <v>0</v>
      </c>
      <c r="O60" s="26">
        <v>0</v>
      </c>
      <c r="P60" s="162">
        <v>0</v>
      </c>
      <c r="Q60" s="26">
        <v>0</v>
      </c>
      <c r="R60" s="162">
        <v>0</v>
      </c>
      <c r="S60" s="26">
        <v>0</v>
      </c>
      <c r="T60" s="162">
        <v>0</v>
      </c>
      <c r="U60" s="26">
        <v>0</v>
      </c>
      <c r="V60" s="162">
        <v>0</v>
      </c>
      <c r="W60" s="26">
        <v>0</v>
      </c>
      <c r="X60" s="162">
        <v>0</v>
      </c>
      <c r="Y60" s="26">
        <v>0</v>
      </c>
      <c r="Z60" s="162">
        <v>0</v>
      </c>
      <c r="AA60" s="26">
        <v>0</v>
      </c>
      <c r="AB60" s="162">
        <v>0</v>
      </c>
      <c r="AC60" s="26">
        <v>0</v>
      </c>
      <c r="AD60" s="162">
        <v>0</v>
      </c>
      <c r="AE60" s="26">
        <v>0</v>
      </c>
      <c r="AF60" s="156">
        <v>0</v>
      </c>
      <c r="AG60" s="156">
        <f t="shared" si="2"/>
        <v>0</v>
      </c>
    </row>
    <row r="61" spans="1:33" x14ac:dyDescent="0.25">
      <c r="A61" s="146" t="s">
        <v>405</v>
      </c>
      <c r="B61" s="161" t="s">
        <v>378</v>
      </c>
      <c r="C61" s="26">
        <v>0</v>
      </c>
      <c r="D61" s="26">
        <f t="shared" si="1"/>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156">
        <v>0</v>
      </c>
      <c r="AG61" s="156">
        <f t="shared" si="2"/>
        <v>0</v>
      </c>
    </row>
    <row r="62" spans="1:33" x14ac:dyDescent="0.25">
      <c r="A62" s="146" t="s">
        <v>406</v>
      </c>
      <c r="B62" s="161" t="s">
        <v>380</v>
      </c>
      <c r="C62" s="26">
        <v>0</v>
      </c>
      <c r="D62" s="26">
        <f t="shared" si="1"/>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156">
        <v>0</v>
      </c>
      <c r="AG62" s="156">
        <f t="shared" si="2"/>
        <v>0</v>
      </c>
    </row>
    <row r="63" spans="1:33" x14ac:dyDescent="0.25">
      <c r="A63" s="146" t="s">
        <v>407</v>
      </c>
      <c r="B63" s="161" t="s">
        <v>382</v>
      </c>
      <c r="C63" s="26">
        <v>0</v>
      </c>
      <c r="D63" s="26">
        <f t="shared" si="1"/>
        <v>2</v>
      </c>
      <c r="E63" s="26">
        <v>0</v>
      </c>
      <c r="F63" s="26">
        <v>0</v>
      </c>
      <c r="G63" s="26">
        <v>0</v>
      </c>
      <c r="H63" s="26">
        <v>0</v>
      </c>
      <c r="I63" s="26">
        <v>0</v>
      </c>
      <c r="J63" s="26">
        <v>0</v>
      </c>
      <c r="K63" s="26">
        <v>0</v>
      </c>
      <c r="L63" s="26">
        <v>0</v>
      </c>
      <c r="M63" s="26">
        <v>0</v>
      </c>
      <c r="N63" s="26">
        <v>2</v>
      </c>
      <c r="O63" s="26">
        <v>3</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156">
        <v>0</v>
      </c>
      <c r="AG63" s="156">
        <f t="shared" si="2"/>
        <v>2</v>
      </c>
    </row>
    <row r="64" spans="1:33" s="7" customFormat="1" ht="36.75" customHeight="1" x14ac:dyDescent="0.25">
      <c r="A64" s="141" t="s">
        <v>22</v>
      </c>
      <c r="B64" s="163" t="s">
        <v>408</v>
      </c>
      <c r="C64" s="164">
        <v>0</v>
      </c>
      <c r="D64" s="164">
        <f t="shared" si="1"/>
        <v>0</v>
      </c>
      <c r="E64" s="164">
        <v>0</v>
      </c>
      <c r="F64" s="164">
        <v>0</v>
      </c>
      <c r="G64" s="164">
        <v>0</v>
      </c>
      <c r="H64" s="164">
        <v>0</v>
      </c>
      <c r="I64" s="164">
        <v>0</v>
      </c>
      <c r="J64" s="164">
        <v>0</v>
      </c>
      <c r="K64" s="164">
        <v>0</v>
      </c>
      <c r="L64" s="164">
        <v>0</v>
      </c>
      <c r="M64" s="164">
        <v>0</v>
      </c>
      <c r="N64" s="164">
        <v>0</v>
      </c>
      <c r="O64" s="164">
        <v>0</v>
      </c>
      <c r="P64" s="164">
        <v>0</v>
      </c>
      <c r="Q64" s="164">
        <v>0</v>
      </c>
      <c r="R64" s="164">
        <v>0</v>
      </c>
      <c r="S64" s="164">
        <v>0</v>
      </c>
      <c r="T64" s="164">
        <v>0</v>
      </c>
      <c r="U64" s="164">
        <v>0</v>
      </c>
      <c r="V64" s="164">
        <v>0</v>
      </c>
      <c r="W64" s="164">
        <v>0</v>
      </c>
      <c r="X64" s="164">
        <v>0</v>
      </c>
      <c r="Y64" s="164">
        <v>0</v>
      </c>
      <c r="Z64" s="164">
        <v>0</v>
      </c>
      <c r="AA64" s="164">
        <v>0</v>
      </c>
      <c r="AB64" s="164">
        <v>0</v>
      </c>
      <c r="AC64" s="164">
        <v>0</v>
      </c>
      <c r="AD64" s="164">
        <v>0</v>
      </c>
      <c r="AE64" s="164">
        <v>0</v>
      </c>
      <c r="AF64" s="156">
        <v>0</v>
      </c>
      <c r="AG64" s="156">
        <f t="shared" si="2"/>
        <v>0</v>
      </c>
    </row>
    <row r="65" spans="1:33" s="7" customFormat="1" x14ac:dyDescent="0.25">
      <c r="A65" s="141" t="s">
        <v>24</v>
      </c>
      <c r="B65" s="155" t="s">
        <v>409</v>
      </c>
      <c r="C65" s="156">
        <v>0</v>
      </c>
      <c r="D65" s="156">
        <f t="shared" si="1"/>
        <v>0</v>
      </c>
      <c r="E65" s="156">
        <v>0</v>
      </c>
      <c r="F65" s="156">
        <v>0</v>
      </c>
      <c r="G65" s="156">
        <v>0</v>
      </c>
      <c r="H65" s="156">
        <v>0</v>
      </c>
      <c r="I65" s="156">
        <v>0</v>
      </c>
      <c r="J65" s="156">
        <v>0</v>
      </c>
      <c r="K65" s="156">
        <v>0</v>
      </c>
      <c r="L65" s="156">
        <v>0</v>
      </c>
      <c r="M65" s="156">
        <v>0</v>
      </c>
      <c r="N65" s="156">
        <v>0</v>
      </c>
      <c r="O65" s="156">
        <v>0</v>
      </c>
      <c r="P65" s="156">
        <v>0</v>
      </c>
      <c r="Q65" s="156">
        <v>0</v>
      </c>
      <c r="R65" s="156">
        <v>0</v>
      </c>
      <c r="S65" s="156">
        <v>0</v>
      </c>
      <c r="T65" s="156">
        <v>0</v>
      </c>
      <c r="U65" s="156">
        <v>0</v>
      </c>
      <c r="V65" s="156">
        <v>0</v>
      </c>
      <c r="W65" s="156">
        <v>0</v>
      </c>
      <c r="X65" s="156">
        <v>0</v>
      </c>
      <c r="Y65" s="156">
        <v>0</v>
      </c>
      <c r="Z65" s="156">
        <v>0</v>
      </c>
      <c r="AA65" s="156">
        <v>0</v>
      </c>
      <c r="AB65" s="156">
        <v>0</v>
      </c>
      <c r="AC65" s="156">
        <v>0</v>
      </c>
      <c r="AD65" s="156">
        <v>0</v>
      </c>
      <c r="AE65" s="156">
        <v>0</v>
      </c>
      <c r="AF65" s="156">
        <v>0</v>
      </c>
      <c r="AG65" s="156">
        <f t="shared" si="2"/>
        <v>0</v>
      </c>
    </row>
    <row r="66" spans="1:33" x14ac:dyDescent="0.25">
      <c r="A66" s="146" t="s">
        <v>410</v>
      </c>
      <c r="B66" s="165" t="s">
        <v>385</v>
      </c>
      <c r="C66" s="26">
        <v>0</v>
      </c>
      <c r="D66" s="26">
        <f t="shared" si="1"/>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156">
        <v>0</v>
      </c>
      <c r="AG66" s="156">
        <f t="shared" si="2"/>
        <v>0</v>
      </c>
    </row>
    <row r="67" spans="1:33" x14ac:dyDescent="0.25">
      <c r="A67" s="146" t="s">
        <v>411</v>
      </c>
      <c r="B67" s="165" t="s">
        <v>368</v>
      </c>
      <c r="C67" s="26">
        <v>0</v>
      </c>
      <c r="D67" s="166">
        <f t="shared" si="1"/>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156">
        <v>0</v>
      </c>
      <c r="AG67" s="156">
        <f t="shared" si="2"/>
        <v>0</v>
      </c>
    </row>
    <row r="68" spans="1:33" x14ac:dyDescent="0.25">
      <c r="A68" s="146" t="s">
        <v>412</v>
      </c>
      <c r="B68" s="165" t="s">
        <v>370</v>
      </c>
      <c r="C68" s="26">
        <v>0</v>
      </c>
      <c r="D68" s="26">
        <f t="shared" si="1"/>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156">
        <v>0</v>
      </c>
      <c r="AG68" s="156">
        <f t="shared" si="2"/>
        <v>0</v>
      </c>
    </row>
    <row r="69" spans="1:33" x14ac:dyDescent="0.25">
      <c r="A69" s="146" t="s">
        <v>413</v>
      </c>
      <c r="B69" s="165" t="s">
        <v>414</v>
      </c>
      <c r="C69" s="26">
        <v>0</v>
      </c>
      <c r="D69" s="166">
        <f t="shared" si="1"/>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156">
        <v>0</v>
      </c>
      <c r="AG69" s="156">
        <f t="shared" si="2"/>
        <v>0</v>
      </c>
    </row>
    <row r="70" spans="1:33" x14ac:dyDescent="0.25">
      <c r="A70" s="146" t="s">
        <v>415</v>
      </c>
      <c r="B70" s="161" t="s">
        <v>378</v>
      </c>
      <c r="C70" s="26">
        <v>0</v>
      </c>
      <c r="D70" s="166">
        <f t="shared" si="1"/>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156">
        <v>0</v>
      </c>
      <c r="AG70" s="156">
        <f t="shared" si="2"/>
        <v>0</v>
      </c>
    </row>
    <row r="71" spans="1:33" x14ac:dyDescent="0.25">
      <c r="A71" s="146" t="s">
        <v>416</v>
      </c>
      <c r="B71" s="161" t="s">
        <v>380</v>
      </c>
      <c r="C71" s="26">
        <v>0</v>
      </c>
      <c r="D71" s="166">
        <f t="shared" si="1"/>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156">
        <v>0</v>
      </c>
      <c r="AG71" s="156">
        <f t="shared" si="2"/>
        <v>0</v>
      </c>
    </row>
    <row r="72" spans="1:33" x14ac:dyDescent="0.25">
      <c r="A72" s="146" t="s">
        <v>417</v>
      </c>
      <c r="B72" s="161" t="s">
        <v>382</v>
      </c>
      <c r="C72" s="26">
        <v>0</v>
      </c>
      <c r="D72" s="166">
        <f t="shared" si="1"/>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156">
        <v>0</v>
      </c>
      <c r="AG72" s="156">
        <f t="shared" si="2"/>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135390-550B-4B9D-889C-F4F6CBEEF08B}">
  <sheetPr codeName="Лист13">
    <pageSetUpPr fitToPage="1"/>
  </sheetPr>
  <dimension ref="A1:AX26"/>
  <sheetViews>
    <sheetView topLeftCell="AG7" zoomScale="80" zoomScaleNormal="80" zoomScaleSheetLayoutView="85" workbookViewId="0">
      <selection activeCell="AE26" sqref="AE26"/>
    </sheetView>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4.140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4"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13" t="str">
        <f>'1. паспорт местоположение'!$A$5:$C$5</f>
        <v>Год раскрытия информации: 2025 год</v>
      </c>
      <c r="B5" s="213"/>
      <c r="C5" s="213"/>
      <c r="D5" s="213"/>
      <c r="E5" s="213"/>
      <c r="F5" s="213"/>
      <c r="G5" s="213"/>
      <c r="H5" s="213"/>
      <c r="I5" s="213"/>
      <c r="J5" s="213"/>
      <c r="K5" s="213"/>
      <c r="L5" s="213"/>
      <c r="M5" s="213"/>
      <c r="N5" s="213"/>
      <c r="O5" s="213"/>
      <c r="P5" s="213"/>
      <c r="Q5" s="213"/>
      <c r="R5" s="213"/>
      <c r="S5" s="213"/>
      <c r="T5" s="213"/>
      <c r="U5" s="213"/>
      <c r="V5" s="213"/>
      <c r="W5" s="213"/>
      <c r="X5" s="213"/>
      <c r="Y5" s="213"/>
      <c r="Z5" s="213"/>
      <c r="AA5" s="213"/>
      <c r="AB5" s="213"/>
      <c r="AC5" s="213"/>
      <c r="AD5" s="213"/>
      <c r="AE5" s="213"/>
      <c r="AF5" s="213"/>
      <c r="AG5" s="213"/>
      <c r="AH5" s="213"/>
      <c r="AI5" s="213"/>
      <c r="AJ5" s="213"/>
      <c r="AK5" s="213"/>
      <c r="AL5" s="213"/>
      <c r="AM5" s="213"/>
      <c r="AN5" s="213"/>
      <c r="AO5" s="213"/>
      <c r="AP5" s="213"/>
      <c r="AQ5" s="213"/>
      <c r="AR5" s="213"/>
      <c r="AS5" s="213"/>
      <c r="AT5" s="213"/>
      <c r="AU5" s="213"/>
      <c r="AV5" s="213"/>
      <c r="AW5" s="213"/>
      <c r="AX5" s="213"/>
    </row>
    <row r="6" spans="1:50" ht="18.75" x14ac:dyDescent="0.3">
      <c r="AX6" s="5"/>
    </row>
    <row r="7" spans="1:50" ht="18.75" x14ac:dyDescent="0.25">
      <c r="A7" s="214" t="s">
        <v>3</v>
      </c>
      <c r="B7" s="214"/>
      <c r="C7" s="214"/>
      <c r="D7" s="214"/>
      <c r="E7" s="214"/>
      <c r="F7" s="214"/>
      <c r="G7" s="214"/>
      <c r="H7" s="214"/>
      <c r="I7" s="214"/>
      <c r="J7" s="214"/>
      <c r="K7" s="214"/>
      <c r="L7" s="214"/>
      <c r="M7" s="214"/>
      <c r="N7" s="214"/>
      <c r="O7" s="214"/>
      <c r="P7" s="214"/>
      <c r="Q7" s="214"/>
      <c r="R7" s="214"/>
      <c r="S7" s="214"/>
      <c r="T7" s="214"/>
      <c r="U7" s="214"/>
      <c r="V7" s="214"/>
      <c r="W7" s="214"/>
      <c r="X7" s="214"/>
      <c r="Y7" s="214"/>
      <c r="Z7" s="214"/>
      <c r="AA7" s="214"/>
      <c r="AB7" s="214"/>
      <c r="AC7" s="214"/>
      <c r="AD7" s="214"/>
      <c r="AE7" s="214"/>
      <c r="AF7" s="214"/>
      <c r="AG7" s="214"/>
      <c r="AH7" s="214"/>
      <c r="AI7" s="214"/>
      <c r="AJ7" s="214"/>
      <c r="AK7" s="214"/>
      <c r="AL7" s="214"/>
      <c r="AM7" s="214"/>
      <c r="AN7" s="214"/>
      <c r="AO7" s="214"/>
      <c r="AP7" s="214"/>
      <c r="AQ7" s="214"/>
      <c r="AR7" s="214"/>
      <c r="AS7" s="214"/>
      <c r="AT7" s="214"/>
      <c r="AU7" s="214"/>
      <c r="AV7" s="214"/>
      <c r="AW7" s="214"/>
      <c r="AX7" s="214"/>
    </row>
    <row r="8" spans="1:50" ht="18.75" x14ac:dyDescent="0.25">
      <c r="A8" s="214"/>
      <c r="B8" s="214"/>
      <c r="C8" s="214"/>
      <c r="D8" s="214"/>
      <c r="E8" s="214"/>
      <c r="F8" s="214"/>
      <c r="G8" s="214"/>
      <c r="H8" s="214"/>
      <c r="I8" s="214"/>
      <c r="J8" s="214"/>
      <c r="K8" s="214"/>
      <c r="L8" s="214"/>
      <c r="M8" s="214"/>
      <c r="N8" s="214"/>
      <c r="O8" s="214"/>
      <c r="P8" s="214"/>
      <c r="Q8" s="214"/>
      <c r="R8" s="214"/>
      <c r="S8" s="214"/>
      <c r="T8" s="214"/>
      <c r="U8" s="214"/>
      <c r="V8" s="214"/>
      <c r="W8" s="214"/>
      <c r="X8" s="214"/>
      <c r="Y8" s="214"/>
      <c r="Z8" s="214"/>
      <c r="AA8" s="214"/>
      <c r="AB8" s="214"/>
      <c r="AC8" s="214"/>
      <c r="AD8" s="214"/>
      <c r="AE8" s="214"/>
      <c r="AF8" s="214"/>
      <c r="AG8" s="214"/>
      <c r="AH8" s="214"/>
      <c r="AI8" s="214"/>
      <c r="AJ8" s="214"/>
      <c r="AK8" s="214"/>
      <c r="AL8" s="214"/>
      <c r="AM8" s="214"/>
      <c r="AN8" s="214"/>
      <c r="AO8" s="214"/>
      <c r="AP8" s="214"/>
      <c r="AQ8" s="214"/>
      <c r="AR8" s="214"/>
      <c r="AS8" s="214"/>
      <c r="AT8" s="214"/>
      <c r="AU8" s="214"/>
      <c r="AV8" s="214"/>
      <c r="AW8" s="214"/>
      <c r="AX8" s="214"/>
    </row>
    <row r="9" spans="1:50" s="167" customFormat="1" ht="15.75" x14ac:dyDescent="0.25">
      <c r="A9" s="215" t="s">
        <v>4</v>
      </c>
      <c r="B9" s="215"/>
      <c r="C9" s="215"/>
      <c r="D9" s="215"/>
      <c r="E9" s="215"/>
      <c r="F9" s="215"/>
      <c r="G9" s="215"/>
      <c r="H9" s="215"/>
      <c r="I9" s="215"/>
      <c r="J9" s="215"/>
      <c r="K9" s="215"/>
      <c r="L9" s="215"/>
      <c r="M9" s="215"/>
      <c r="N9" s="215"/>
      <c r="O9" s="215"/>
      <c r="P9" s="215"/>
      <c r="Q9" s="215"/>
      <c r="R9" s="215"/>
      <c r="S9" s="215"/>
      <c r="T9" s="215"/>
      <c r="U9" s="215"/>
      <c r="V9" s="215"/>
      <c r="W9" s="215"/>
      <c r="X9" s="215"/>
      <c r="Y9" s="215"/>
      <c r="Z9" s="215"/>
      <c r="AA9" s="215"/>
      <c r="AB9" s="215"/>
      <c r="AC9" s="215"/>
      <c r="AD9" s="215"/>
      <c r="AE9" s="215"/>
      <c r="AF9" s="215"/>
      <c r="AG9" s="215"/>
      <c r="AH9" s="215"/>
      <c r="AI9" s="215"/>
      <c r="AJ9" s="215"/>
      <c r="AK9" s="215"/>
      <c r="AL9" s="215"/>
      <c r="AM9" s="215"/>
      <c r="AN9" s="215"/>
      <c r="AO9" s="215"/>
      <c r="AP9" s="215"/>
      <c r="AQ9" s="215"/>
      <c r="AR9" s="215"/>
      <c r="AS9" s="215"/>
      <c r="AT9" s="215"/>
      <c r="AU9" s="215"/>
      <c r="AV9" s="215"/>
      <c r="AW9" s="215"/>
      <c r="AX9" s="215"/>
    </row>
    <row r="10" spans="1:50" ht="15.75" x14ac:dyDescent="0.25">
      <c r="A10" s="210" t="s">
        <v>5</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c r="AL10" s="210"/>
      <c r="AM10" s="210"/>
      <c r="AN10" s="210"/>
      <c r="AO10" s="210"/>
      <c r="AP10" s="210"/>
      <c r="AQ10" s="210"/>
      <c r="AR10" s="210"/>
      <c r="AS10" s="210"/>
      <c r="AT10" s="210"/>
      <c r="AU10" s="210"/>
      <c r="AV10" s="210"/>
      <c r="AW10" s="210"/>
      <c r="AX10" s="210"/>
    </row>
    <row r="11" spans="1:50" ht="18.75" x14ac:dyDescent="0.25">
      <c r="A11" s="214"/>
      <c r="B11" s="214"/>
      <c r="C11" s="214"/>
      <c r="D11" s="214"/>
      <c r="E11" s="214"/>
      <c r="F11" s="214"/>
      <c r="G11" s="214"/>
      <c r="H11" s="214"/>
      <c r="I11" s="214"/>
      <c r="J11" s="214"/>
      <c r="K11" s="214"/>
      <c r="L11" s="214"/>
      <c r="M11" s="214"/>
      <c r="N11" s="214"/>
      <c r="O11" s="214"/>
      <c r="P11" s="214"/>
      <c r="Q11" s="214"/>
      <c r="R11" s="214"/>
      <c r="S11" s="214"/>
      <c r="T11" s="214"/>
      <c r="U11" s="214"/>
      <c r="V11" s="214"/>
      <c r="W11" s="214"/>
      <c r="X11" s="214"/>
      <c r="Y11" s="214"/>
      <c r="Z11" s="214"/>
      <c r="AA11" s="214"/>
      <c r="AB11" s="214"/>
      <c r="AC11" s="214"/>
      <c r="AD11" s="214"/>
      <c r="AE11" s="214"/>
      <c r="AF11" s="214"/>
      <c r="AG11" s="214"/>
      <c r="AH11" s="214"/>
      <c r="AI11" s="214"/>
      <c r="AJ11" s="214"/>
      <c r="AK11" s="214"/>
      <c r="AL11" s="214"/>
      <c r="AM11" s="214"/>
      <c r="AN11" s="214"/>
      <c r="AO11" s="214"/>
      <c r="AP11" s="214"/>
      <c r="AQ11" s="214"/>
      <c r="AR11" s="214"/>
      <c r="AS11" s="214"/>
      <c r="AT11" s="214"/>
      <c r="AU11" s="214"/>
      <c r="AV11" s="214"/>
      <c r="AW11" s="214"/>
      <c r="AX11" s="214"/>
    </row>
    <row r="12" spans="1:50" s="167" customFormat="1" ht="15.75" x14ac:dyDescent="0.25">
      <c r="A12" s="215" t="str">
        <f>'1. паспорт местоположение'!$A$12</f>
        <v>P_СГЭС_1</v>
      </c>
      <c r="B12" s="215"/>
      <c r="C12" s="215"/>
      <c r="D12" s="215"/>
      <c r="E12" s="215"/>
      <c r="F12" s="215"/>
      <c r="G12" s="215"/>
      <c r="H12" s="215"/>
      <c r="I12" s="215"/>
      <c r="J12" s="215"/>
      <c r="K12" s="215"/>
      <c r="L12" s="215"/>
      <c r="M12" s="215"/>
      <c r="N12" s="215"/>
      <c r="O12" s="215"/>
      <c r="P12" s="215"/>
      <c r="Q12" s="215"/>
      <c r="R12" s="215"/>
      <c r="S12" s="215"/>
      <c r="T12" s="215"/>
      <c r="U12" s="215"/>
      <c r="V12" s="215"/>
      <c r="W12" s="215"/>
      <c r="X12" s="215"/>
      <c r="Y12" s="215"/>
      <c r="Z12" s="215"/>
      <c r="AA12" s="215"/>
      <c r="AB12" s="215"/>
      <c r="AC12" s="215"/>
      <c r="AD12" s="215"/>
      <c r="AE12" s="215"/>
      <c r="AF12" s="215"/>
      <c r="AG12" s="215"/>
      <c r="AH12" s="215"/>
      <c r="AI12" s="215"/>
      <c r="AJ12" s="215"/>
      <c r="AK12" s="215"/>
      <c r="AL12" s="215"/>
      <c r="AM12" s="215"/>
      <c r="AN12" s="215"/>
      <c r="AO12" s="215"/>
      <c r="AP12" s="215"/>
      <c r="AQ12" s="215"/>
      <c r="AR12" s="215"/>
      <c r="AS12" s="215"/>
      <c r="AT12" s="215"/>
      <c r="AU12" s="215"/>
      <c r="AV12" s="215"/>
      <c r="AW12" s="215"/>
      <c r="AX12" s="215"/>
    </row>
    <row r="13" spans="1:50" ht="15.75" x14ac:dyDescent="0.25">
      <c r="A13" s="210" t="s">
        <v>6</v>
      </c>
      <c r="B13" s="210"/>
      <c r="C13" s="210"/>
      <c r="D13" s="210"/>
      <c r="E13" s="210"/>
      <c r="F13" s="210"/>
      <c r="G13" s="210"/>
      <c r="H13" s="210"/>
      <c r="I13" s="210"/>
      <c r="J13" s="210"/>
      <c r="K13" s="210"/>
      <c r="L13" s="210"/>
      <c r="M13" s="210"/>
      <c r="N13" s="210"/>
      <c r="O13" s="210"/>
      <c r="P13" s="210"/>
      <c r="Q13" s="210"/>
      <c r="R13" s="210"/>
      <c r="S13" s="210"/>
      <c r="T13" s="210"/>
      <c r="U13" s="210"/>
      <c r="V13" s="210"/>
      <c r="W13" s="210"/>
      <c r="X13" s="210"/>
      <c r="Y13" s="210"/>
      <c r="Z13" s="210"/>
      <c r="AA13" s="210"/>
      <c r="AB13" s="210"/>
      <c r="AC13" s="210"/>
      <c r="AD13" s="210"/>
      <c r="AE13" s="210"/>
      <c r="AF13" s="210"/>
      <c r="AG13" s="210"/>
      <c r="AH13" s="210"/>
      <c r="AI13" s="210"/>
      <c r="AJ13" s="210"/>
      <c r="AK13" s="210"/>
      <c r="AL13" s="210"/>
      <c r="AM13" s="210"/>
      <c r="AN13" s="210"/>
      <c r="AO13" s="210"/>
      <c r="AP13" s="210"/>
      <c r="AQ13" s="210"/>
      <c r="AR13" s="210"/>
      <c r="AS13" s="210"/>
      <c r="AT13" s="210"/>
      <c r="AU13" s="210"/>
      <c r="AV13" s="210"/>
      <c r="AW13" s="210"/>
      <c r="AX13" s="210"/>
    </row>
    <row r="14" spans="1:50" ht="18.75" x14ac:dyDescent="0.25">
      <c r="A14" s="217"/>
      <c r="B14" s="217"/>
      <c r="C14" s="217"/>
      <c r="D14" s="217"/>
      <c r="E14" s="217"/>
      <c r="F14" s="217"/>
      <c r="G14" s="217"/>
      <c r="H14" s="217"/>
      <c r="I14" s="217"/>
      <c r="J14" s="217"/>
      <c r="K14" s="217"/>
      <c r="L14" s="217"/>
      <c r="M14" s="217"/>
      <c r="N14" s="217"/>
      <c r="O14" s="217"/>
      <c r="P14" s="217"/>
      <c r="Q14" s="217"/>
      <c r="R14" s="217"/>
      <c r="S14" s="217"/>
      <c r="T14" s="217"/>
      <c r="U14" s="217"/>
      <c r="V14" s="217"/>
      <c r="W14" s="217"/>
      <c r="X14" s="217"/>
      <c r="Y14" s="217"/>
      <c r="Z14" s="217"/>
      <c r="AA14" s="217"/>
      <c r="AB14" s="217"/>
      <c r="AC14" s="217"/>
      <c r="AD14" s="217"/>
      <c r="AE14" s="217"/>
      <c r="AF14" s="217"/>
      <c r="AG14" s="217"/>
      <c r="AH14" s="217"/>
      <c r="AI14" s="217"/>
      <c r="AJ14" s="217"/>
      <c r="AK14" s="217"/>
      <c r="AL14" s="217"/>
      <c r="AM14" s="217"/>
      <c r="AN14" s="217"/>
      <c r="AO14" s="217"/>
      <c r="AP14" s="217"/>
      <c r="AQ14" s="217"/>
      <c r="AR14" s="217"/>
      <c r="AS14" s="217"/>
      <c r="AT14" s="217"/>
      <c r="AU14" s="217"/>
      <c r="AV14" s="217"/>
      <c r="AW14" s="217"/>
      <c r="AX14" s="217"/>
    </row>
    <row r="15" spans="1:50" s="167" customFormat="1" ht="15.75" x14ac:dyDescent="0.25">
      <c r="A15" s="215" t="str">
        <f>'1. паспорт местоположение'!$A$15</f>
        <v>Приобретение сушильных шкафов - 2 шт</v>
      </c>
      <c r="B15" s="215"/>
      <c r="C15" s="215"/>
      <c r="D15" s="215"/>
      <c r="E15" s="215"/>
      <c r="F15" s="215"/>
      <c r="G15" s="215"/>
      <c r="H15" s="215"/>
      <c r="I15" s="215"/>
      <c r="J15" s="215"/>
      <c r="K15" s="215"/>
      <c r="L15" s="215"/>
      <c r="M15" s="215"/>
      <c r="N15" s="215"/>
      <c r="O15" s="215"/>
      <c r="P15" s="215"/>
      <c r="Q15" s="215"/>
      <c r="R15" s="215"/>
      <c r="S15" s="215"/>
      <c r="T15" s="215"/>
      <c r="U15" s="215"/>
      <c r="V15" s="215"/>
      <c r="W15" s="215"/>
      <c r="X15" s="215"/>
      <c r="Y15" s="215"/>
      <c r="Z15" s="215"/>
      <c r="AA15" s="215"/>
      <c r="AB15" s="215"/>
      <c r="AC15" s="215"/>
      <c r="AD15" s="215"/>
      <c r="AE15" s="215"/>
      <c r="AF15" s="215"/>
      <c r="AG15" s="215"/>
      <c r="AH15" s="215"/>
      <c r="AI15" s="215"/>
      <c r="AJ15" s="215"/>
      <c r="AK15" s="215"/>
      <c r="AL15" s="215"/>
      <c r="AM15" s="215"/>
      <c r="AN15" s="215"/>
      <c r="AO15" s="215"/>
      <c r="AP15" s="215"/>
      <c r="AQ15" s="215"/>
      <c r="AR15" s="215"/>
      <c r="AS15" s="215"/>
      <c r="AT15" s="215"/>
      <c r="AU15" s="215"/>
      <c r="AV15" s="215"/>
      <c r="AW15" s="215"/>
      <c r="AX15" s="215"/>
    </row>
    <row r="16" spans="1:50" ht="15.75" x14ac:dyDescent="0.25">
      <c r="A16" s="210" t="s">
        <v>7</v>
      </c>
      <c r="B16" s="210"/>
      <c r="C16" s="210"/>
      <c r="D16" s="210"/>
      <c r="E16" s="210"/>
      <c r="F16" s="210"/>
      <c r="G16" s="210"/>
      <c r="H16" s="210"/>
      <c r="I16" s="210"/>
      <c r="J16" s="210"/>
      <c r="K16" s="210"/>
      <c r="L16" s="210"/>
      <c r="M16" s="210"/>
      <c r="N16" s="210"/>
      <c r="O16" s="210"/>
      <c r="P16" s="210"/>
      <c r="Q16" s="210"/>
      <c r="R16" s="210"/>
      <c r="S16" s="210"/>
      <c r="T16" s="210"/>
      <c r="U16" s="210"/>
      <c r="V16" s="210"/>
      <c r="W16" s="210"/>
      <c r="X16" s="210"/>
      <c r="Y16" s="210"/>
      <c r="Z16" s="210"/>
      <c r="AA16" s="210"/>
      <c r="AB16" s="210"/>
      <c r="AC16" s="210"/>
      <c r="AD16" s="210"/>
      <c r="AE16" s="210"/>
      <c r="AF16" s="210"/>
      <c r="AG16" s="210"/>
      <c r="AH16" s="210"/>
      <c r="AI16" s="210"/>
      <c r="AJ16" s="210"/>
      <c r="AK16" s="210"/>
      <c r="AL16" s="210"/>
      <c r="AM16" s="210"/>
      <c r="AN16" s="210"/>
      <c r="AO16" s="210"/>
      <c r="AP16" s="210"/>
      <c r="AQ16" s="210"/>
      <c r="AR16" s="210"/>
      <c r="AS16" s="210"/>
      <c r="AT16" s="210"/>
      <c r="AU16" s="210"/>
      <c r="AV16" s="210"/>
      <c r="AW16" s="210"/>
      <c r="AX16" s="210"/>
    </row>
    <row r="17" spans="1:50" x14ac:dyDescent="0.2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c r="AW17" s="242"/>
      <c r="AX17" s="242"/>
    </row>
    <row r="18" spans="1:50" ht="14.25" customHeight="1" x14ac:dyDescent="0.2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c r="AW18" s="242"/>
      <c r="AX18" s="242"/>
    </row>
    <row r="19" spans="1:50" x14ac:dyDescent="0.2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c r="AW19" s="242"/>
      <c r="AX19" s="242"/>
    </row>
    <row r="20" spans="1:50" x14ac:dyDescent="0.25">
      <c r="A20" s="242"/>
      <c r="B20" s="242"/>
      <c r="C20" s="242"/>
      <c r="D20" s="242"/>
      <c r="E20" s="242"/>
      <c r="F20" s="242"/>
      <c r="G20" s="242"/>
      <c r="H20" s="242"/>
      <c r="I20" s="242"/>
      <c r="J20" s="242"/>
      <c r="K20" s="242"/>
      <c r="L20" s="242"/>
      <c r="M20" s="242"/>
      <c r="N20" s="242"/>
      <c r="O20" s="242"/>
      <c r="P20" s="242"/>
      <c r="Q20" s="242"/>
      <c r="R20" s="242"/>
      <c r="S20" s="242"/>
      <c r="T20" s="242"/>
      <c r="U20" s="242"/>
      <c r="V20" s="242"/>
      <c r="W20" s="242"/>
      <c r="X20" s="242"/>
      <c r="Y20" s="242"/>
      <c r="Z20" s="242"/>
      <c r="AA20" s="242"/>
      <c r="AB20" s="242"/>
      <c r="AC20" s="242"/>
      <c r="AD20" s="242"/>
      <c r="AE20" s="242"/>
      <c r="AF20" s="242"/>
      <c r="AG20" s="242"/>
      <c r="AH20" s="242"/>
      <c r="AI20" s="242"/>
      <c r="AJ20" s="242"/>
      <c r="AK20" s="242"/>
      <c r="AL20" s="242"/>
      <c r="AM20" s="242"/>
      <c r="AN20" s="242"/>
      <c r="AO20" s="242"/>
      <c r="AP20" s="242"/>
      <c r="AQ20" s="242"/>
      <c r="AR20" s="242"/>
      <c r="AS20" s="242"/>
      <c r="AT20" s="242"/>
      <c r="AU20" s="242"/>
      <c r="AV20" s="242"/>
      <c r="AW20" s="242"/>
      <c r="AX20" s="242"/>
    </row>
    <row r="21" spans="1:50" x14ac:dyDescent="0.25">
      <c r="A21" s="264" t="s">
        <v>418</v>
      </c>
      <c r="B21" s="264"/>
      <c r="C21" s="264"/>
      <c r="D21" s="264"/>
      <c r="E21" s="264"/>
      <c r="F21" s="264"/>
      <c r="G21" s="264"/>
      <c r="H21" s="264"/>
      <c r="I21" s="264"/>
      <c r="J21" s="264"/>
      <c r="K21" s="264"/>
      <c r="L21" s="264"/>
      <c r="M21" s="264"/>
      <c r="N21" s="264"/>
      <c r="O21" s="264"/>
      <c r="P21" s="264"/>
      <c r="Q21" s="264"/>
      <c r="R21" s="264"/>
      <c r="S21" s="264"/>
      <c r="T21" s="264"/>
      <c r="U21" s="264"/>
      <c r="V21" s="264"/>
      <c r="W21" s="264"/>
      <c r="X21" s="264"/>
      <c r="Y21" s="264"/>
      <c r="Z21" s="264"/>
      <c r="AA21" s="264"/>
      <c r="AB21" s="264"/>
      <c r="AC21" s="264"/>
      <c r="AD21" s="264"/>
      <c r="AE21" s="264"/>
      <c r="AF21" s="264"/>
      <c r="AG21" s="264"/>
      <c r="AH21" s="264"/>
      <c r="AI21" s="264"/>
      <c r="AJ21" s="264"/>
      <c r="AK21" s="264"/>
      <c r="AL21" s="264"/>
      <c r="AM21" s="264"/>
      <c r="AN21" s="264"/>
      <c r="AO21" s="264"/>
      <c r="AP21" s="264"/>
      <c r="AQ21" s="264"/>
      <c r="AR21" s="264"/>
      <c r="AS21" s="264"/>
      <c r="AT21" s="264"/>
      <c r="AU21" s="264"/>
      <c r="AV21" s="264"/>
      <c r="AW21" s="264"/>
      <c r="AX21" s="264"/>
    </row>
    <row r="22" spans="1:50" ht="58.5" customHeight="1" x14ac:dyDescent="0.25">
      <c r="A22" s="221" t="s">
        <v>419</v>
      </c>
      <c r="B22" s="266" t="s">
        <v>420</v>
      </c>
      <c r="C22" s="221" t="s">
        <v>421</v>
      </c>
      <c r="D22" s="221" t="s">
        <v>422</v>
      </c>
      <c r="E22" s="249" t="s">
        <v>423</v>
      </c>
      <c r="F22" s="250"/>
      <c r="G22" s="250"/>
      <c r="H22" s="250"/>
      <c r="I22" s="250"/>
      <c r="J22" s="250"/>
      <c r="K22" s="250"/>
      <c r="L22" s="250"/>
      <c r="M22" s="250"/>
      <c r="N22" s="251"/>
      <c r="O22" s="221" t="s">
        <v>424</v>
      </c>
      <c r="P22" s="221" t="s">
        <v>425</v>
      </c>
      <c r="Q22" s="221" t="s">
        <v>426</v>
      </c>
      <c r="R22" s="218" t="s">
        <v>427</v>
      </c>
      <c r="S22" s="218" t="s">
        <v>428</v>
      </c>
      <c r="T22" s="218" t="s">
        <v>429</v>
      </c>
      <c r="U22" s="218" t="s">
        <v>430</v>
      </c>
      <c r="V22" s="218"/>
      <c r="W22" s="269" t="s">
        <v>431</v>
      </c>
      <c r="X22" s="269" t="s">
        <v>432</v>
      </c>
      <c r="Y22" s="218" t="s">
        <v>433</v>
      </c>
      <c r="Z22" s="218" t="s">
        <v>434</v>
      </c>
      <c r="AA22" s="218" t="s">
        <v>435</v>
      </c>
      <c r="AB22" s="270" t="s">
        <v>436</v>
      </c>
      <c r="AC22" s="218" t="s">
        <v>437</v>
      </c>
      <c r="AD22" s="218" t="s">
        <v>438</v>
      </c>
      <c r="AE22" s="218" t="s">
        <v>439</v>
      </c>
      <c r="AF22" s="218" t="s">
        <v>440</v>
      </c>
      <c r="AG22" s="218" t="s">
        <v>441</v>
      </c>
      <c r="AH22" s="218" t="s">
        <v>442</v>
      </c>
      <c r="AI22" s="218"/>
      <c r="AJ22" s="218"/>
      <c r="AK22" s="218"/>
      <c r="AL22" s="218"/>
      <c r="AM22" s="218"/>
      <c r="AN22" s="218" t="s">
        <v>443</v>
      </c>
      <c r="AO22" s="218"/>
      <c r="AP22" s="218"/>
      <c r="AQ22" s="218"/>
      <c r="AR22" s="218" t="s">
        <v>444</v>
      </c>
      <c r="AS22" s="218"/>
      <c r="AT22" s="218" t="s">
        <v>445</v>
      </c>
      <c r="AU22" s="218" t="s">
        <v>446</v>
      </c>
      <c r="AV22" s="218" t="s">
        <v>447</v>
      </c>
      <c r="AW22" s="218" t="s">
        <v>448</v>
      </c>
      <c r="AX22" s="271" t="s">
        <v>449</v>
      </c>
    </row>
    <row r="23" spans="1:50" ht="64.5" customHeight="1" x14ac:dyDescent="0.25">
      <c r="A23" s="265"/>
      <c r="B23" s="267"/>
      <c r="C23" s="265"/>
      <c r="D23" s="265"/>
      <c r="E23" s="273" t="s">
        <v>450</v>
      </c>
      <c r="F23" s="275" t="s">
        <v>398</v>
      </c>
      <c r="G23" s="275" t="s">
        <v>400</v>
      </c>
      <c r="H23" s="275" t="s">
        <v>402</v>
      </c>
      <c r="I23" s="277" t="s">
        <v>451</v>
      </c>
      <c r="J23" s="277" t="s">
        <v>452</v>
      </c>
      <c r="K23" s="277" t="s">
        <v>453</v>
      </c>
      <c r="L23" s="275" t="s">
        <v>378</v>
      </c>
      <c r="M23" s="275" t="s">
        <v>380</v>
      </c>
      <c r="N23" s="275" t="s">
        <v>382</v>
      </c>
      <c r="O23" s="265"/>
      <c r="P23" s="265"/>
      <c r="Q23" s="265"/>
      <c r="R23" s="218"/>
      <c r="S23" s="218"/>
      <c r="T23" s="218"/>
      <c r="U23" s="279" t="s">
        <v>270</v>
      </c>
      <c r="V23" s="279" t="s">
        <v>454</v>
      </c>
      <c r="W23" s="269"/>
      <c r="X23" s="269"/>
      <c r="Y23" s="218"/>
      <c r="Z23" s="218"/>
      <c r="AA23" s="218"/>
      <c r="AB23" s="218"/>
      <c r="AC23" s="218"/>
      <c r="AD23" s="218"/>
      <c r="AE23" s="218"/>
      <c r="AF23" s="218"/>
      <c r="AG23" s="218"/>
      <c r="AH23" s="218" t="s">
        <v>455</v>
      </c>
      <c r="AI23" s="218"/>
      <c r="AJ23" s="218" t="s">
        <v>456</v>
      </c>
      <c r="AK23" s="218"/>
      <c r="AL23" s="221" t="s">
        <v>457</v>
      </c>
      <c r="AM23" s="221" t="s">
        <v>458</v>
      </c>
      <c r="AN23" s="221" t="s">
        <v>459</v>
      </c>
      <c r="AO23" s="221" t="s">
        <v>460</v>
      </c>
      <c r="AP23" s="221" t="s">
        <v>461</v>
      </c>
      <c r="AQ23" s="221" t="s">
        <v>462</v>
      </c>
      <c r="AR23" s="221" t="s">
        <v>463</v>
      </c>
      <c r="AS23" s="227" t="s">
        <v>454</v>
      </c>
      <c r="AT23" s="218"/>
      <c r="AU23" s="218"/>
      <c r="AV23" s="218"/>
      <c r="AW23" s="218"/>
      <c r="AX23" s="272"/>
    </row>
    <row r="24" spans="1:50" ht="96.75" customHeight="1" x14ac:dyDescent="0.25">
      <c r="A24" s="222"/>
      <c r="B24" s="268"/>
      <c r="C24" s="222"/>
      <c r="D24" s="222"/>
      <c r="E24" s="274"/>
      <c r="F24" s="276"/>
      <c r="G24" s="276"/>
      <c r="H24" s="276"/>
      <c r="I24" s="278"/>
      <c r="J24" s="278"/>
      <c r="K24" s="278"/>
      <c r="L24" s="276"/>
      <c r="M24" s="276"/>
      <c r="N24" s="276"/>
      <c r="O24" s="222"/>
      <c r="P24" s="222"/>
      <c r="Q24" s="222"/>
      <c r="R24" s="218"/>
      <c r="S24" s="218"/>
      <c r="T24" s="218"/>
      <c r="U24" s="280"/>
      <c r="V24" s="280"/>
      <c r="W24" s="269"/>
      <c r="X24" s="269"/>
      <c r="Y24" s="218"/>
      <c r="Z24" s="218"/>
      <c r="AA24" s="218"/>
      <c r="AB24" s="218"/>
      <c r="AC24" s="218"/>
      <c r="AD24" s="218"/>
      <c r="AE24" s="218"/>
      <c r="AF24" s="218"/>
      <c r="AG24" s="218"/>
      <c r="AH24" s="27" t="s">
        <v>464</v>
      </c>
      <c r="AI24" s="27" t="s">
        <v>465</v>
      </c>
      <c r="AJ24" s="62" t="s">
        <v>270</v>
      </c>
      <c r="AK24" s="62" t="s">
        <v>454</v>
      </c>
      <c r="AL24" s="222"/>
      <c r="AM24" s="222"/>
      <c r="AN24" s="222"/>
      <c r="AO24" s="222"/>
      <c r="AP24" s="222"/>
      <c r="AQ24" s="222"/>
      <c r="AR24" s="222"/>
      <c r="AS24" s="229"/>
      <c r="AT24" s="218"/>
      <c r="AU24" s="218"/>
      <c r="AV24" s="218"/>
      <c r="AW24" s="218"/>
      <c r="AX24" s="272"/>
    </row>
    <row r="25" spans="1:50" s="169" customFormat="1" ht="11.25" x14ac:dyDescent="0.2">
      <c r="A25" s="168">
        <v>1</v>
      </c>
      <c r="B25" s="168">
        <v>2</v>
      </c>
      <c r="C25" s="168">
        <v>3</v>
      </c>
      <c r="D25" s="168">
        <v>4</v>
      </c>
      <c r="E25" s="168">
        <v>5</v>
      </c>
      <c r="F25" s="168">
        <v>6</v>
      </c>
      <c r="G25" s="168">
        <v>7</v>
      </c>
      <c r="H25" s="168">
        <v>8</v>
      </c>
      <c r="I25" s="168">
        <v>9</v>
      </c>
      <c r="J25" s="168">
        <v>10</v>
      </c>
      <c r="K25" s="168">
        <v>11</v>
      </c>
      <c r="L25" s="168">
        <f>K25+1</f>
        <v>12</v>
      </c>
      <c r="M25" s="168">
        <v>12</v>
      </c>
      <c r="N25" s="168">
        <v>12</v>
      </c>
      <c r="O25" s="168">
        <f t="shared" ref="O25:AX25" si="0">N25+1</f>
        <v>13</v>
      </c>
      <c r="P25" s="168">
        <f t="shared" si="0"/>
        <v>14</v>
      </c>
      <c r="Q25" s="168">
        <f t="shared" si="0"/>
        <v>15</v>
      </c>
      <c r="R25" s="168">
        <f t="shared" si="0"/>
        <v>16</v>
      </c>
      <c r="S25" s="168">
        <f t="shared" si="0"/>
        <v>17</v>
      </c>
      <c r="T25" s="168">
        <f t="shared" si="0"/>
        <v>18</v>
      </c>
      <c r="U25" s="168">
        <f t="shared" si="0"/>
        <v>19</v>
      </c>
      <c r="V25" s="168">
        <f t="shared" si="0"/>
        <v>20</v>
      </c>
      <c r="W25" s="168">
        <f t="shared" si="0"/>
        <v>21</v>
      </c>
      <c r="X25" s="168">
        <f t="shared" si="0"/>
        <v>22</v>
      </c>
      <c r="Y25" s="168">
        <f t="shared" si="0"/>
        <v>23</v>
      </c>
      <c r="Z25" s="168">
        <f t="shared" si="0"/>
        <v>24</v>
      </c>
      <c r="AA25" s="168">
        <f t="shared" si="0"/>
        <v>25</v>
      </c>
      <c r="AB25" s="168">
        <f t="shared" si="0"/>
        <v>26</v>
      </c>
      <c r="AC25" s="168">
        <f t="shared" si="0"/>
        <v>27</v>
      </c>
      <c r="AD25" s="168">
        <f t="shared" si="0"/>
        <v>28</v>
      </c>
      <c r="AE25" s="168">
        <f t="shared" si="0"/>
        <v>29</v>
      </c>
      <c r="AF25" s="168">
        <f t="shared" si="0"/>
        <v>30</v>
      </c>
      <c r="AG25" s="168">
        <f t="shared" si="0"/>
        <v>31</v>
      </c>
      <c r="AH25" s="168">
        <f t="shared" si="0"/>
        <v>32</v>
      </c>
      <c r="AI25" s="168">
        <f t="shared" si="0"/>
        <v>33</v>
      </c>
      <c r="AJ25" s="168">
        <f t="shared" si="0"/>
        <v>34</v>
      </c>
      <c r="AK25" s="168">
        <f t="shared" si="0"/>
        <v>35</v>
      </c>
      <c r="AL25" s="168">
        <f t="shared" si="0"/>
        <v>36</v>
      </c>
      <c r="AM25" s="168">
        <f t="shared" si="0"/>
        <v>37</v>
      </c>
      <c r="AN25" s="168">
        <f t="shared" si="0"/>
        <v>38</v>
      </c>
      <c r="AO25" s="168">
        <f t="shared" si="0"/>
        <v>39</v>
      </c>
      <c r="AP25" s="168">
        <f t="shared" si="0"/>
        <v>40</v>
      </c>
      <c r="AQ25" s="168">
        <f t="shared" si="0"/>
        <v>41</v>
      </c>
      <c r="AR25" s="168">
        <f t="shared" si="0"/>
        <v>42</v>
      </c>
      <c r="AS25" s="168">
        <f t="shared" si="0"/>
        <v>43</v>
      </c>
      <c r="AT25" s="168">
        <f t="shared" si="0"/>
        <v>44</v>
      </c>
      <c r="AU25" s="168">
        <f t="shared" si="0"/>
        <v>45</v>
      </c>
      <c r="AV25" s="168">
        <f t="shared" si="0"/>
        <v>46</v>
      </c>
      <c r="AW25" s="168">
        <f t="shared" si="0"/>
        <v>47</v>
      </c>
      <c r="AX25" s="168">
        <f t="shared" si="0"/>
        <v>48</v>
      </c>
    </row>
    <row r="26" spans="1:50" s="169" customFormat="1" ht="30.75" customHeight="1" x14ac:dyDescent="0.2">
      <c r="A26" s="170">
        <f>A25+1-IF(ROW(A26) = 26,1,0)</f>
        <v>1</v>
      </c>
      <c r="B26" s="171" t="s">
        <v>525</v>
      </c>
      <c r="C26" s="171" t="s">
        <v>520</v>
      </c>
      <c r="D26" s="171">
        <v>2025</v>
      </c>
      <c r="E26" s="171">
        <v>0</v>
      </c>
      <c r="F26" s="171">
        <v>0</v>
      </c>
      <c r="G26" s="171">
        <v>0</v>
      </c>
      <c r="H26" s="171">
        <v>0</v>
      </c>
      <c r="I26" s="171">
        <v>0</v>
      </c>
      <c r="J26" s="171">
        <v>0</v>
      </c>
      <c r="K26" s="171">
        <v>0</v>
      </c>
      <c r="L26" s="171">
        <v>0</v>
      </c>
      <c r="M26" s="171">
        <v>0</v>
      </c>
      <c r="N26" s="171">
        <v>2</v>
      </c>
      <c r="O26" s="171" t="s">
        <v>536</v>
      </c>
      <c r="P26" s="171" t="s">
        <v>549</v>
      </c>
      <c r="Q26" s="171" t="s">
        <v>525</v>
      </c>
      <c r="R26" s="171">
        <v>218.63200000000001</v>
      </c>
      <c r="S26" s="171" t="s">
        <v>550</v>
      </c>
      <c r="T26" s="171">
        <v>218.63200000000001</v>
      </c>
      <c r="U26" s="171" t="s">
        <v>551</v>
      </c>
      <c r="V26" s="171" t="s">
        <v>551</v>
      </c>
      <c r="W26" s="171" t="s">
        <v>82</v>
      </c>
      <c r="X26" s="171">
        <v>4</v>
      </c>
      <c r="Y26" s="171" t="s">
        <v>552</v>
      </c>
      <c r="Z26" s="171" t="s">
        <v>553</v>
      </c>
      <c r="AA26" s="171" t="s">
        <v>82</v>
      </c>
      <c r="AB26" s="171">
        <v>0</v>
      </c>
      <c r="AC26" s="171" t="s">
        <v>82</v>
      </c>
      <c r="AD26" s="171">
        <v>182.55699999999999</v>
      </c>
      <c r="AE26" s="171" t="s">
        <v>554</v>
      </c>
      <c r="AF26" s="171">
        <v>219.06899999999999</v>
      </c>
      <c r="AG26" s="171">
        <v>219.06899999999999</v>
      </c>
      <c r="AH26" s="171" t="s">
        <v>555</v>
      </c>
      <c r="AI26" s="171" t="s">
        <v>556</v>
      </c>
      <c r="AJ26" s="171" t="s">
        <v>557</v>
      </c>
      <c r="AK26" s="208">
        <v>45859</v>
      </c>
      <c r="AL26" s="171" t="s">
        <v>558</v>
      </c>
      <c r="AM26" s="208">
        <v>45873</v>
      </c>
      <c r="AN26" s="171"/>
      <c r="AO26" s="171"/>
      <c r="AP26" s="171"/>
      <c r="AQ26" s="172"/>
      <c r="AR26" s="171"/>
      <c r="AS26" s="208">
        <v>45884</v>
      </c>
      <c r="AT26" s="171"/>
      <c r="AU26" s="208">
        <v>45884</v>
      </c>
      <c r="AV26" s="208">
        <v>45911</v>
      </c>
      <c r="AW26" s="171"/>
      <c r="AX26" s="171"/>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1DC22D-F521-4CAE-BCF4-6CEA46E8BB8D}">
  <sheetPr codeName="Лист14">
    <pageSetUpPr fitToPage="1"/>
  </sheetPr>
  <dimension ref="A1:H94"/>
  <sheetViews>
    <sheetView topLeftCell="A61" zoomScale="80" zoomScaleNormal="80" workbookViewId="0">
      <selection activeCell="B28" sqref="B28"/>
    </sheetView>
  </sheetViews>
  <sheetFormatPr defaultRowHeight="15.75" x14ac:dyDescent="0.25"/>
  <cols>
    <col min="1" max="2" width="66.140625" style="173" customWidth="1"/>
    <col min="3" max="3" width="9.140625" style="134"/>
    <col min="257" max="258" width="66.140625" customWidth="1"/>
    <col min="513" max="514" width="66.140625" customWidth="1"/>
    <col min="769" max="770" width="66.140625" customWidth="1"/>
    <col min="1025" max="1026" width="66.140625" customWidth="1"/>
    <col min="1281" max="1282" width="66.140625" customWidth="1"/>
    <col min="1537" max="1538" width="66.140625" customWidth="1"/>
    <col min="1793" max="1794" width="66.140625" customWidth="1"/>
    <col min="2049" max="2050" width="66.140625" customWidth="1"/>
    <col min="2305" max="2306" width="66.140625" customWidth="1"/>
    <col min="2561" max="2562" width="66.140625" customWidth="1"/>
    <col min="2817" max="2818" width="66.140625" customWidth="1"/>
    <col min="3073" max="3074" width="66.140625" customWidth="1"/>
    <col min="3329" max="3330" width="66.140625" customWidth="1"/>
    <col min="3585" max="3586" width="66.140625" customWidth="1"/>
    <col min="3841" max="3842" width="66.140625" customWidth="1"/>
    <col min="4097" max="4098" width="66.140625" customWidth="1"/>
    <col min="4353" max="4354" width="66.140625" customWidth="1"/>
    <col min="4609" max="4610" width="66.140625" customWidth="1"/>
    <col min="4865" max="4866" width="66.140625" customWidth="1"/>
    <col min="5121" max="5122" width="66.140625" customWidth="1"/>
    <col min="5377" max="5378" width="66.140625" customWidth="1"/>
    <col min="5633" max="5634" width="66.140625" customWidth="1"/>
    <col min="5889" max="5890" width="66.140625" customWidth="1"/>
    <col min="6145" max="6146" width="66.140625" customWidth="1"/>
    <col min="6401" max="6402" width="66.140625" customWidth="1"/>
    <col min="6657" max="6658" width="66.140625" customWidth="1"/>
    <col min="6913" max="6914" width="66.140625" customWidth="1"/>
    <col min="7169" max="7170" width="66.140625" customWidth="1"/>
    <col min="7425" max="7426" width="66.140625" customWidth="1"/>
    <col min="7681" max="7682" width="66.140625" customWidth="1"/>
    <col min="7937" max="7938" width="66.140625" customWidth="1"/>
    <col min="8193" max="8194" width="66.140625" customWidth="1"/>
    <col min="8449" max="8450" width="66.140625" customWidth="1"/>
    <col min="8705" max="8706" width="66.140625" customWidth="1"/>
    <col min="8961" max="8962" width="66.140625" customWidth="1"/>
    <col min="9217" max="9218" width="66.140625" customWidth="1"/>
    <col min="9473" max="9474" width="66.140625" customWidth="1"/>
    <col min="9729" max="9730" width="66.140625" customWidth="1"/>
    <col min="9985" max="9986" width="66.140625" customWidth="1"/>
    <col min="10241" max="10242" width="66.140625" customWidth="1"/>
    <col min="10497" max="10498" width="66.140625" customWidth="1"/>
    <col min="10753" max="10754" width="66.140625" customWidth="1"/>
    <col min="11009" max="11010" width="66.140625" customWidth="1"/>
    <col min="11265" max="11266" width="66.140625" customWidth="1"/>
    <col min="11521" max="11522" width="66.140625" customWidth="1"/>
    <col min="11777" max="11778" width="66.140625" customWidth="1"/>
    <col min="12033" max="12034" width="66.140625" customWidth="1"/>
    <col min="12289" max="12290" width="66.140625" customWidth="1"/>
    <col min="12545" max="12546" width="66.140625" customWidth="1"/>
    <col min="12801" max="12802" width="66.140625" customWidth="1"/>
    <col min="13057" max="13058" width="66.140625" customWidth="1"/>
    <col min="13313" max="13314" width="66.140625" customWidth="1"/>
    <col min="13569" max="13570" width="66.140625" customWidth="1"/>
    <col min="13825" max="13826" width="66.140625" customWidth="1"/>
    <col min="14081" max="14082" width="66.140625" customWidth="1"/>
    <col min="14337" max="14338" width="66.140625" customWidth="1"/>
    <col min="14593" max="14594" width="66.140625" customWidth="1"/>
    <col min="14849" max="14850" width="66.140625" customWidth="1"/>
    <col min="15105" max="15106" width="66.140625" customWidth="1"/>
    <col min="15361" max="15362" width="66.140625" customWidth="1"/>
    <col min="15617" max="15618" width="66.140625" customWidth="1"/>
    <col min="15873" max="15874" width="66.140625" customWidth="1"/>
    <col min="16129" max="16130" width="66.140625" customWidth="1"/>
  </cols>
  <sheetData>
    <row r="1" spans="1:8" ht="18.75" x14ac:dyDescent="0.25">
      <c r="B1" s="4"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83" t="str">
        <f>'1. паспорт местоположение'!$A$5:$C$5</f>
        <v>Год раскрытия информации: 2025 год</v>
      </c>
      <c r="B5" s="283"/>
      <c r="C5" s="174"/>
      <c r="D5" s="174"/>
      <c r="E5" s="174"/>
      <c r="F5" s="174"/>
      <c r="G5" s="174"/>
      <c r="H5" s="174"/>
    </row>
    <row r="6" spans="1:8" ht="18.75" x14ac:dyDescent="0.3">
      <c r="A6" s="175"/>
      <c r="B6" s="175"/>
      <c r="C6" s="175"/>
      <c r="D6" s="175"/>
      <c r="E6" s="175"/>
      <c r="F6" s="175"/>
      <c r="G6" s="175"/>
      <c r="H6" s="175"/>
    </row>
    <row r="7" spans="1:8" ht="18.75" x14ac:dyDescent="0.25">
      <c r="A7" s="214" t="s">
        <v>3</v>
      </c>
      <c r="B7" s="214"/>
      <c r="C7" s="176"/>
      <c r="D7" s="8"/>
      <c r="E7" s="8"/>
      <c r="F7" s="8"/>
      <c r="G7" s="8"/>
      <c r="H7" s="8"/>
    </row>
    <row r="8" spans="1:8" ht="18.75" x14ac:dyDescent="0.25">
      <c r="A8" s="8"/>
      <c r="B8" s="8"/>
      <c r="C8" s="176"/>
      <c r="D8" s="8"/>
      <c r="E8" s="8"/>
      <c r="F8" s="8"/>
      <c r="G8" s="8"/>
      <c r="H8" s="8"/>
    </row>
    <row r="9" spans="1:8" x14ac:dyDescent="0.25">
      <c r="A9" s="215" t="s">
        <v>4</v>
      </c>
      <c r="B9" s="215"/>
      <c r="C9" s="177"/>
      <c r="D9" s="10"/>
      <c r="E9" s="10"/>
      <c r="F9" s="10"/>
      <c r="G9" s="10"/>
      <c r="H9" s="10"/>
    </row>
    <row r="10" spans="1:8" x14ac:dyDescent="0.25">
      <c r="A10" s="210" t="s">
        <v>5</v>
      </c>
      <c r="B10" s="210"/>
      <c r="C10" s="37"/>
      <c r="D10" s="11"/>
      <c r="E10" s="11"/>
      <c r="F10" s="11"/>
      <c r="G10" s="11"/>
      <c r="H10" s="11"/>
    </row>
    <row r="11" spans="1:8" ht="18.75" x14ac:dyDescent="0.25">
      <c r="A11" s="8"/>
      <c r="B11" s="8"/>
      <c r="C11" s="176"/>
      <c r="D11" s="8"/>
      <c r="E11" s="8"/>
      <c r="F11" s="8"/>
      <c r="G11" s="8"/>
      <c r="H11" s="8"/>
    </row>
    <row r="12" spans="1:8" s="134" customFormat="1" x14ac:dyDescent="0.25">
      <c r="A12" s="215" t="str">
        <f>'1. паспорт местоположение'!$A$12</f>
        <v>P_СГЭС_1</v>
      </c>
      <c r="B12" s="215"/>
      <c r="C12" s="178"/>
      <c r="D12" s="150"/>
      <c r="E12" s="150"/>
      <c r="F12" s="150"/>
      <c r="G12" s="150"/>
      <c r="H12" s="150"/>
    </row>
    <row r="13" spans="1:8" x14ac:dyDescent="0.25">
      <c r="A13" s="210" t="s">
        <v>6</v>
      </c>
      <c r="B13" s="210"/>
      <c r="C13" s="37"/>
      <c r="D13" s="11"/>
      <c r="E13" s="11"/>
      <c r="F13" s="11"/>
      <c r="G13" s="11"/>
      <c r="H13" s="11"/>
    </row>
    <row r="14" spans="1:8" ht="18.75" x14ac:dyDescent="0.25">
      <c r="A14" s="52"/>
      <c r="B14" s="52"/>
      <c r="C14" s="179"/>
      <c r="D14" s="52"/>
      <c r="E14" s="52"/>
      <c r="F14" s="52"/>
      <c r="G14" s="52"/>
      <c r="H14" s="52"/>
    </row>
    <row r="15" spans="1:8" s="134" customFormat="1" x14ac:dyDescent="0.25">
      <c r="A15" s="209" t="str">
        <f>'1. паспорт местоположение'!$A$15</f>
        <v>Приобретение сушильных шкафов - 2 шт</v>
      </c>
      <c r="B15" s="209"/>
      <c r="C15" s="178"/>
      <c r="D15" s="150"/>
      <c r="E15" s="150"/>
      <c r="F15" s="150"/>
      <c r="G15" s="150"/>
      <c r="H15" s="150"/>
    </row>
    <row r="16" spans="1:8" x14ac:dyDescent="0.25">
      <c r="A16" s="210" t="s">
        <v>7</v>
      </c>
      <c r="B16" s="210"/>
      <c r="C16" s="37"/>
      <c r="D16" s="11"/>
      <c r="E16" s="11"/>
      <c r="F16" s="11"/>
      <c r="G16" s="11"/>
      <c r="H16" s="11"/>
    </row>
    <row r="17" spans="1:2" s="134" customFormat="1" x14ac:dyDescent="0.25">
      <c r="A17" s="173"/>
      <c r="B17" s="180"/>
    </row>
    <row r="18" spans="1:2" s="134" customFormat="1" ht="33.75" customHeight="1" x14ac:dyDescent="0.25">
      <c r="A18" s="281" t="s">
        <v>466</v>
      </c>
      <c r="B18" s="282"/>
    </row>
    <row r="19" spans="1:2" s="134" customFormat="1" x14ac:dyDescent="0.25">
      <c r="A19" s="173"/>
      <c r="B19" s="136"/>
    </row>
    <row r="20" spans="1:2" s="134" customFormat="1" ht="16.5" thickBot="1" x14ac:dyDescent="0.3">
      <c r="A20" s="173"/>
      <c r="B20" s="68"/>
    </row>
    <row r="21" spans="1:2" s="134" customFormat="1" ht="16.5" thickBot="1" x14ac:dyDescent="0.3">
      <c r="A21" s="181" t="s">
        <v>467</v>
      </c>
      <c r="B21" s="182" t="s">
        <v>538</v>
      </c>
    </row>
    <row r="22" spans="1:2" s="134" customFormat="1" ht="16.5" thickBot="1" x14ac:dyDescent="0.3">
      <c r="A22" s="181" t="s">
        <v>468</v>
      </c>
      <c r="B22" s="182" t="s">
        <v>542</v>
      </c>
    </row>
    <row r="23" spans="1:2" s="134" customFormat="1" ht="16.5" thickBot="1" x14ac:dyDescent="0.3">
      <c r="A23" s="181" t="s">
        <v>469</v>
      </c>
      <c r="B23" s="182" t="s">
        <v>520</v>
      </c>
    </row>
    <row r="24" spans="1:2" s="134" customFormat="1" ht="16.5" thickBot="1" x14ac:dyDescent="0.3">
      <c r="A24" s="181" t="s">
        <v>470</v>
      </c>
      <c r="B24" s="182" t="s">
        <v>188</v>
      </c>
    </row>
    <row r="25" spans="1:2" s="134" customFormat="1" ht="16.5" thickBot="1" x14ac:dyDescent="0.3">
      <c r="A25" s="183" t="s">
        <v>471</v>
      </c>
      <c r="B25" s="182">
        <v>2025</v>
      </c>
    </row>
    <row r="26" spans="1:2" s="134" customFormat="1" ht="16.5" thickBot="1" x14ac:dyDescent="0.3">
      <c r="A26" s="184" t="s">
        <v>472</v>
      </c>
      <c r="B26" s="182" t="s">
        <v>546</v>
      </c>
    </row>
    <row r="27" spans="1:2" s="134" customFormat="1" ht="29.25" thickBot="1" x14ac:dyDescent="0.3">
      <c r="A27" s="185" t="s">
        <v>543</v>
      </c>
      <c r="B27" s="186">
        <v>0.21906893</v>
      </c>
    </row>
    <row r="28" spans="1:2" s="134" customFormat="1" ht="16.5" thickBot="1" x14ac:dyDescent="0.3">
      <c r="A28" s="187" t="s">
        <v>473</v>
      </c>
      <c r="B28" s="186" t="s">
        <v>521</v>
      </c>
    </row>
    <row r="29" spans="1:2" s="134" customFormat="1" ht="29.25" thickBot="1" x14ac:dyDescent="0.3">
      <c r="A29" s="188" t="s">
        <v>474</v>
      </c>
      <c r="B29" s="189">
        <v>0</v>
      </c>
    </row>
    <row r="30" spans="1:2" s="134" customFormat="1" ht="29.25" thickBot="1" x14ac:dyDescent="0.3">
      <c r="A30" s="188" t="s">
        <v>475</v>
      </c>
      <c r="B30" s="186">
        <v>0</v>
      </c>
    </row>
    <row r="31" spans="1:2" s="134" customFormat="1" ht="16.5" thickBot="1" x14ac:dyDescent="0.3">
      <c r="A31" s="187" t="s">
        <v>476</v>
      </c>
      <c r="B31" s="186" t="s">
        <v>257</v>
      </c>
    </row>
    <row r="32" spans="1:2" s="134" customFormat="1" ht="29.25" thickBot="1" x14ac:dyDescent="0.3">
      <c r="A32" s="188" t="s">
        <v>477</v>
      </c>
      <c r="B32" s="186" t="s">
        <v>522</v>
      </c>
    </row>
    <row r="33" spans="1:2" s="134" customFormat="1" ht="30.75" thickBot="1" x14ac:dyDescent="0.3">
      <c r="A33" s="187" t="s">
        <v>478</v>
      </c>
      <c r="B33" s="186">
        <v>0</v>
      </c>
    </row>
    <row r="34" spans="1:2" s="134" customFormat="1" ht="16.5" thickBot="1" x14ac:dyDescent="0.3">
      <c r="A34" s="187" t="s">
        <v>479</v>
      </c>
      <c r="B34" s="186">
        <v>0</v>
      </c>
    </row>
    <row r="35" spans="1:2" s="134" customFormat="1" ht="16.5" thickBot="1" x14ac:dyDescent="0.3">
      <c r="A35" s="187" t="s">
        <v>480</v>
      </c>
      <c r="B35" s="186">
        <v>0</v>
      </c>
    </row>
    <row r="36" spans="1:2" s="134" customFormat="1" ht="16.5" thickBot="1" x14ac:dyDescent="0.3">
      <c r="A36" s="187" t="s">
        <v>481</v>
      </c>
      <c r="B36" s="186">
        <v>0</v>
      </c>
    </row>
    <row r="37" spans="1:2" s="134" customFormat="1" ht="29.25" thickBot="1" x14ac:dyDescent="0.3">
      <c r="A37" s="188" t="s">
        <v>482</v>
      </c>
      <c r="B37" s="186" t="s">
        <v>523</v>
      </c>
    </row>
    <row r="38" spans="1:2" s="134" customFormat="1" ht="30.75" thickBot="1" x14ac:dyDescent="0.3">
      <c r="A38" s="187" t="s">
        <v>478</v>
      </c>
      <c r="B38" s="186">
        <v>0</v>
      </c>
    </row>
    <row r="39" spans="1:2" s="134" customFormat="1" ht="16.5" thickBot="1" x14ac:dyDescent="0.3">
      <c r="A39" s="187" t="s">
        <v>479</v>
      </c>
      <c r="B39" s="186">
        <v>0</v>
      </c>
    </row>
    <row r="40" spans="1:2" s="134" customFormat="1" ht="16.5" thickBot="1" x14ac:dyDescent="0.3">
      <c r="A40" s="187" t="s">
        <v>480</v>
      </c>
      <c r="B40" s="186">
        <v>0</v>
      </c>
    </row>
    <row r="41" spans="1:2" s="134" customFormat="1" ht="16.5" thickBot="1" x14ac:dyDescent="0.3">
      <c r="A41" s="187" t="s">
        <v>481</v>
      </c>
      <c r="B41" s="186">
        <v>0</v>
      </c>
    </row>
    <row r="42" spans="1:2" s="134" customFormat="1" ht="29.25" thickBot="1" x14ac:dyDescent="0.3">
      <c r="A42" s="188" t="s">
        <v>483</v>
      </c>
      <c r="B42" s="186" t="s">
        <v>523</v>
      </c>
    </row>
    <row r="43" spans="1:2" s="134" customFormat="1" ht="30.75" thickBot="1" x14ac:dyDescent="0.3">
      <c r="A43" s="187" t="s">
        <v>478</v>
      </c>
      <c r="B43" s="186">
        <v>0</v>
      </c>
    </row>
    <row r="44" spans="1:2" s="134" customFormat="1" ht="16.5" thickBot="1" x14ac:dyDescent="0.3">
      <c r="A44" s="187" t="s">
        <v>479</v>
      </c>
      <c r="B44" s="186">
        <v>0</v>
      </c>
    </row>
    <row r="45" spans="1:2" s="134" customFormat="1" ht="16.5" thickBot="1" x14ac:dyDescent="0.3">
      <c r="A45" s="187" t="s">
        <v>480</v>
      </c>
      <c r="B45" s="186">
        <v>0</v>
      </c>
    </row>
    <row r="46" spans="1:2" s="134" customFormat="1" ht="16.5" thickBot="1" x14ac:dyDescent="0.3">
      <c r="A46" s="187" t="s">
        <v>481</v>
      </c>
      <c r="B46" s="186">
        <v>0</v>
      </c>
    </row>
    <row r="47" spans="1:2" s="134" customFormat="1" ht="29.25" thickBot="1" x14ac:dyDescent="0.3">
      <c r="A47" s="190" t="s">
        <v>484</v>
      </c>
      <c r="B47" s="186">
        <v>0</v>
      </c>
    </row>
    <row r="48" spans="1:2" s="134" customFormat="1" ht="16.5" thickBot="1" x14ac:dyDescent="0.3">
      <c r="A48" s="191" t="s">
        <v>476</v>
      </c>
      <c r="B48" s="186" t="s">
        <v>257</v>
      </c>
    </row>
    <row r="49" spans="1:2" s="134" customFormat="1" ht="16.5" thickBot="1" x14ac:dyDescent="0.3">
      <c r="A49" s="191" t="s">
        <v>485</v>
      </c>
      <c r="B49" s="186">
        <v>0</v>
      </c>
    </row>
    <row r="50" spans="1:2" s="134" customFormat="1" ht="16.5" thickBot="1" x14ac:dyDescent="0.3">
      <c r="A50" s="191" t="s">
        <v>486</v>
      </c>
      <c r="B50" s="186">
        <v>0</v>
      </c>
    </row>
    <row r="51" spans="1:2" s="134" customFormat="1" ht="16.5" thickBot="1" x14ac:dyDescent="0.3">
      <c r="A51" s="191" t="s">
        <v>487</v>
      </c>
      <c r="B51" s="186">
        <v>0</v>
      </c>
    </row>
    <row r="52" spans="1:2" s="134" customFormat="1" ht="16.5" thickBot="1" x14ac:dyDescent="0.3">
      <c r="A52" s="188" t="s">
        <v>488</v>
      </c>
      <c r="B52" s="186" t="s">
        <v>524</v>
      </c>
    </row>
    <row r="53" spans="1:2" s="134" customFormat="1" ht="16.5" thickBot="1" x14ac:dyDescent="0.3">
      <c r="A53" s="187" t="s">
        <v>489</v>
      </c>
      <c r="B53" s="186">
        <v>0</v>
      </c>
    </row>
    <row r="54" spans="1:2" s="134" customFormat="1" ht="16.5" thickBot="1" x14ac:dyDescent="0.3">
      <c r="A54" s="187" t="s">
        <v>479</v>
      </c>
      <c r="B54" s="186">
        <v>0</v>
      </c>
    </row>
    <row r="55" spans="1:2" s="134" customFormat="1" ht="16.5" thickBot="1" x14ac:dyDescent="0.3">
      <c r="A55" s="187" t="s">
        <v>490</v>
      </c>
      <c r="B55" s="186">
        <v>0</v>
      </c>
    </row>
    <row r="56" spans="1:2" s="134" customFormat="1" ht="16.5" thickBot="1" x14ac:dyDescent="0.3">
      <c r="A56" s="187" t="s">
        <v>491</v>
      </c>
      <c r="B56" s="186">
        <v>0</v>
      </c>
    </row>
    <row r="57" spans="1:2" s="134" customFormat="1" ht="16.5" thickBot="1" x14ac:dyDescent="0.3">
      <c r="A57" s="188" t="s">
        <v>488</v>
      </c>
      <c r="B57" s="186" t="s">
        <v>524</v>
      </c>
    </row>
    <row r="58" spans="1:2" s="134" customFormat="1" ht="16.5" thickBot="1" x14ac:dyDescent="0.3">
      <c r="A58" s="187" t="s">
        <v>489</v>
      </c>
      <c r="B58" s="186">
        <v>0</v>
      </c>
    </row>
    <row r="59" spans="1:2" s="134" customFormat="1" ht="16.5" thickBot="1" x14ac:dyDescent="0.3">
      <c r="A59" s="187" t="s">
        <v>479</v>
      </c>
      <c r="B59" s="186">
        <v>0</v>
      </c>
    </row>
    <row r="60" spans="1:2" s="134" customFormat="1" ht="16.5" thickBot="1" x14ac:dyDescent="0.3">
      <c r="A60" s="187" t="s">
        <v>490</v>
      </c>
      <c r="B60" s="186">
        <v>0</v>
      </c>
    </row>
    <row r="61" spans="1:2" s="134" customFormat="1" ht="16.5" thickBot="1" x14ac:dyDescent="0.3">
      <c r="A61" s="187" t="s">
        <v>491</v>
      </c>
      <c r="B61" s="186">
        <v>0</v>
      </c>
    </row>
    <row r="62" spans="1:2" s="134" customFormat="1" ht="16.5" thickBot="1" x14ac:dyDescent="0.3">
      <c r="A62" s="183" t="s">
        <v>492</v>
      </c>
      <c r="B62" s="1">
        <v>0</v>
      </c>
    </row>
    <row r="63" spans="1:2" s="134" customFormat="1" ht="16.5" thickBot="1" x14ac:dyDescent="0.3">
      <c r="A63" s="183" t="s">
        <v>493</v>
      </c>
      <c r="B63" s="186">
        <v>0</v>
      </c>
    </row>
    <row r="64" spans="1:2" s="134" customFormat="1" ht="16.5" thickBot="1" x14ac:dyDescent="0.3">
      <c r="A64" s="183" t="s">
        <v>494</v>
      </c>
      <c r="B64" s="186">
        <v>0</v>
      </c>
    </row>
    <row r="65" spans="1:2" s="134" customFormat="1" ht="16.5" thickBot="1" x14ac:dyDescent="0.3">
      <c r="A65" s="184" t="s">
        <v>495</v>
      </c>
      <c r="B65" s="186">
        <v>0</v>
      </c>
    </row>
    <row r="66" spans="1:2" s="134" customFormat="1" x14ac:dyDescent="0.25">
      <c r="A66" s="190" t="s">
        <v>496</v>
      </c>
      <c r="B66" s="192" t="s">
        <v>257</v>
      </c>
    </row>
    <row r="67" spans="1:2" s="134" customFormat="1" x14ac:dyDescent="0.25">
      <c r="A67" s="193" t="s">
        <v>497</v>
      </c>
      <c r="B67" s="194" t="s">
        <v>525</v>
      </c>
    </row>
    <row r="68" spans="1:2" s="134" customFormat="1" x14ac:dyDescent="0.25">
      <c r="A68" s="193" t="s">
        <v>498</v>
      </c>
      <c r="B68" s="194" t="s">
        <v>257</v>
      </c>
    </row>
    <row r="69" spans="1:2" s="134" customFormat="1" x14ac:dyDescent="0.25">
      <c r="A69" s="193" t="s">
        <v>499</v>
      </c>
      <c r="B69" s="194" t="s">
        <v>257</v>
      </c>
    </row>
    <row r="70" spans="1:2" s="134" customFormat="1" x14ac:dyDescent="0.25">
      <c r="A70" s="193" t="s">
        <v>500</v>
      </c>
      <c r="B70" s="194" t="s">
        <v>257</v>
      </c>
    </row>
    <row r="71" spans="1:2" s="134" customFormat="1" x14ac:dyDescent="0.25">
      <c r="A71" s="193" t="s">
        <v>501</v>
      </c>
      <c r="B71" s="194" t="s">
        <v>554</v>
      </c>
    </row>
    <row r="72" spans="1:2" s="134" customFormat="1" ht="16.5" thickBot="1" x14ac:dyDescent="0.3">
      <c r="A72" s="195" t="s">
        <v>502</v>
      </c>
      <c r="B72" s="194" t="s">
        <v>257</v>
      </c>
    </row>
    <row r="73" spans="1:2" s="134" customFormat="1" ht="30.75" thickBot="1" x14ac:dyDescent="0.3">
      <c r="A73" s="191" t="s">
        <v>503</v>
      </c>
      <c r="B73" s="182" t="s">
        <v>526</v>
      </c>
    </row>
    <row r="74" spans="1:2" s="134" customFormat="1" ht="29.25" thickBot="1" x14ac:dyDescent="0.3">
      <c r="A74" s="183" t="s">
        <v>504</v>
      </c>
      <c r="B74" s="196">
        <v>0</v>
      </c>
    </row>
    <row r="75" spans="1:2" s="134" customFormat="1" ht="16.5" thickBot="1" x14ac:dyDescent="0.3">
      <c r="A75" s="191" t="s">
        <v>476</v>
      </c>
      <c r="B75" s="182" t="s">
        <v>257</v>
      </c>
    </row>
    <row r="76" spans="1:2" s="134" customFormat="1" ht="16.5" thickBot="1" x14ac:dyDescent="0.3">
      <c r="A76" s="191" t="s">
        <v>505</v>
      </c>
      <c r="B76" s="196">
        <v>0</v>
      </c>
    </row>
    <row r="77" spans="1:2" s="134" customFormat="1" ht="16.5" thickBot="1" x14ac:dyDescent="0.3">
      <c r="A77" s="191" t="s">
        <v>506</v>
      </c>
      <c r="B77" s="196">
        <v>0</v>
      </c>
    </row>
    <row r="78" spans="1:2" s="134" customFormat="1" ht="16.5" thickBot="1" x14ac:dyDescent="0.3">
      <c r="A78" s="197" t="s">
        <v>507</v>
      </c>
      <c r="B78" s="182" t="s">
        <v>257</v>
      </c>
    </row>
    <row r="79" spans="1:2" s="134" customFormat="1" ht="16.5" thickBot="1" x14ac:dyDescent="0.3">
      <c r="A79" s="183" t="s">
        <v>508</v>
      </c>
      <c r="B79" s="182" t="s">
        <v>257</v>
      </c>
    </row>
    <row r="80" spans="1:2" s="134" customFormat="1" ht="16.5" thickBot="1" x14ac:dyDescent="0.3">
      <c r="A80" s="193" t="s">
        <v>509</v>
      </c>
      <c r="B80" s="182" t="s">
        <v>257</v>
      </c>
    </row>
    <row r="81" spans="1:2" s="134" customFormat="1" ht="16.5" thickBot="1" x14ac:dyDescent="0.3">
      <c r="A81" s="193" t="s">
        <v>510</v>
      </c>
      <c r="B81" s="182" t="s">
        <v>257</v>
      </c>
    </row>
    <row r="82" spans="1:2" s="134" customFormat="1" ht="16.5" thickBot="1" x14ac:dyDescent="0.3">
      <c r="A82" s="193" t="s">
        <v>511</v>
      </c>
      <c r="B82" s="182" t="s">
        <v>257</v>
      </c>
    </row>
    <row r="83" spans="1:2" s="134" customFormat="1" ht="29.25" thickBot="1" x14ac:dyDescent="0.3">
      <c r="A83" s="198" t="s">
        <v>512</v>
      </c>
      <c r="B83" s="182" t="s">
        <v>546</v>
      </c>
    </row>
    <row r="84" spans="1:2" s="134" customFormat="1" ht="28.5" x14ac:dyDescent="0.25">
      <c r="A84" s="190" t="s">
        <v>513</v>
      </c>
      <c r="B84" s="192" t="s">
        <v>257</v>
      </c>
    </row>
    <row r="85" spans="1:2" s="134" customFormat="1" x14ac:dyDescent="0.25">
      <c r="A85" s="193" t="s">
        <v>514</v>
      </c>
      <c r="B85" s="194" t="s">
        <v>257</v>
      </c>
    </row>
    <row r="86" spans="1:2" s="134" customFormat="1" x14ac:dyDescent="0.25">
      <c r="A86" s="193" t="s">
        <v>515</v>
      </c>
      <c r="B86" s="194" t="s">
        <v>257</v>
      </c>
    </row>
    <row r="87" spans="1:2" s="134" customFormat="1" x14ac:dyDescent="0.25">
      <c r="A87" s="193" t="s">
        <v>516</v>
      </c>
      <c r="B87" s="194" t="s">
        <v>257</v>
      </c>
    </row>
    <row r="88" spans="1:2" s="134" customFormat="1" x14ac:dyDescent="0.25">
      <c r="A88" s="193" t="s">
        <v>517</v>
      </c>
      <c r="B88" s="194" t="s">
        <v>257</v>
      </c>
    </row>
    <row r="89" spans="1:2" s="134" customFormat="1" ht="16.5" thickBot="1" x14ac:dyDescent="0.3">
      <c r="A89" s="199" t="s">
        <v>518</v>
      </c>
      <c r="B89" s="200" t="s">
        <v>527</v>
      </c>
    </row>
    <row r="92" spans="1:2" s="134" customFormat="1" x14ac:dyDescent="0.25">
      <c r="A92" s="201"/>
      <c r="B92" s="202" t="s">
        <v>257</v>
      </c>
    </row>
    <row r="93" spans="1:2" s="134" customFormat="1" x14ac:dyDescent="0.25">
      <c r="A93" s="173"/>
      <c r="B93" s="203" t="s">
        <v>257</v>
      </c>
    </row>
    <row r="94" spans="1:2" s="134" customFormat="1" x14ac:dyDescent="0.25">
      <c r="A94" s="173"/>
      <c r="B94" s="204"/>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6FA284-66A5-4411-BF32-36F485A0C132}">
  <sheetPr codeName="Лист4">
    <pageSetUpPr fitToPage="1"/>
  </sheetPr>
  <dimension ref="A1:S23"/>
  <sheetViews>
    <sheetView zoomScale="55" zoomScaleNormal="55" workbookViewId="0"/>
  </sheetViews>
  <sheetFormatPr defaultColWidth="9.140625" defaultRowHeight="15" x14ac:dyDescent="0.25"/>
  <cols>
    <col min="1" max="1" width="7.42578125" customWidth="1"/>
    <col min="2" max="2" width="35.85546875" customWidth="1"/>
    <col min="3" max="3" width="31.140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85546875" customWidth="1"/>
    <col min="15" max="15" width="17.85546875" customWidth="1"/>
    <col min="16" max="16" width="23.85546875" customWidth="1"/>
    <col min="17" max="17" width="58" customWidth="1"/>
    <col min="18" max="18" width="27" customWidth="1"/>
    <col min="19" max="19" width="43" customWidth="1"/>
  </cols>
  <sheetData>
    <row r="1" spans="1:19" ht="18.75" x14ac:dyDescent="0.25">
      <c r="S1" s="4" t="str">
        <f>'1. паспорт местоположение'!$C$1</f>
        <v>Приложение  № _____</v>
      </c>
    </row>
    <row r="2" spans="1:19" s="3" customFormat="1" ht="18.75" customHeight="1" x14ac:dyDescent="0.3">
      <c r="A2" s="2"/>
      <c r="S2" s="5" t="str">
        <f>'1. паспорт местоположение'!$C$2</f>
        <v>к приказу Минэнерго России</v>
      </c>
    </row>
    <row r="3" spans="1:19" s="3" customFormat="1" ht="18.75" customHeight="1" x14ac:dyDescent="0.3">
      <c r="A3" s="2"/>
      <c r="S3" s="5" t="str">
        <f>'1. паспорт местоположение'!$C$3</f>
        <v>от «__» _____ 201_ г. №___</v>
      </c>
    </row>
    <row r="4" spans="1:19" s="3" customFormat="1" ht="18.75" customHeight="1" x14ac:dyDescent="0.2">
      <c r="A4" s="213" t="str">
        <f>'1. паспорт местоположение'!$A$5</f>
        <v>Год раскрытия информации: 2025 год</v>
      </c>
      <c r="B4" s="213"/>
      <c r="C4" s="213"/>
      <c r="D4" s="213"/>
      <c r="E4" s="213"/>
      <c r="F4" s="213"/>
      <c r="G4" s="213"/>
      <c r="H4" s="213"/>
      <c r="I4" s="213"/>
      <c r="J4" s="213"/>
      <c r="K4" s="213"/>
      <c r="L4" s="213"/>
      <c r="M4" s="213"/>
      <c r="N4" s="213"/>
      <c r="O4" s="213"/>
      <c r="P4" s="213"/>
      <c r="Q4" s="213"/>
      <c r="R4" s="213"/>
      <c r="S4" s="213"/>
    </row>
    <row r="5" spans="1:19" s="3" customFormat="1" ht="15.75" x14ac:dyDescent="0.2">
      <c r="A5" s="6"/>
    </row>
    <row r="6" spans="1:19" s="3" customFormat="1" ht="18.75" x14ac:dyDescent="0.2">
      <c r="A6" s="214" t="s">
        <v>3</v>
      </c>
      <c r="B6" s="214"/>
      <c r="C6" s="214"/>
      <c r="D6" s="214"/>
      <c r="E6" s="214"/>
      <c r="F6" s="214"/>
      <c r="G6" s="214"/>
      <c r="H6" s="214"/>
      <c r="I6" s="214"/>
      <c r="J6" s="214"/>
      <c r="K6" s="214"/>
      <c r="L6" s="214"/>
      <c r="M6" s="214"/>
      <c r="N6" s="214"/>
      <c r="O6" s="214"/>
      <c r="P6" s="214"/>
      <c r="Q6" s="214"/>
      <c r="R6" s="214"/>
      <c r="S6" s="214"/>
    </row>
    <row r="7" spans="1:19" s="3" customFormat="1" ht="18.75" x14ac:dyDescent="0.2">
      <c r="A7" s="214"/>
      <c r="B7" s="214"/>
      <c r="C7" s="214"/>
      <c r="D7" s="214"/>
      <c r="E7" s="214"/>
      <c r="F7" s="214"/>
      <c r="G7" s="214"/>
      <c r="H7" s="214"/>
      <c r="I7" s="214"/>
      <c r="J7" s="214"/>
      <c r="K7" s="214"/>
      <c r="L7" s="214"/>
      <c r="M7" s="214"/>
      <c r="N7" s="214"/>
      <c r="O7" s="214"/>
      <c r="P7" s="214"/>
      <c r="Q7" s="214"/>
      <c r="R7" s="214"/>
      <c r="S7" s="214"/>
    </row>
    <row r="8" spans="1:19" s="3" customFormat="1" ht="15.75" x14ac:dyDescent="0.2">
      <c r="A8" s="215" t="s">
        <v>4</v>
      </c>
      <c r="B8" s="215"/>
      <c r="C8" s="215"/>
      <c r="D8" s="215"/>
      <c r="E8" s="215"/>
      <c r="F8" s="215"/>
      <c r="G8" s="215"/>
      <c r="H8" s="215"/>
      <c r="I8" s="215"/>
      <c r="J8" s="215"/>
      <c r="K8" s="215"/>
      <c r="L8" s="215"/>
      <c r="M8" s="215"/>
      <c r="N8" s="215"/>
      <c r="O8" s="215"/>
      <c r="P8" s="215"/>
      <c r="Q8" s="215"/>
      <c r="R8" s="215"/>
      <c r="S8" s="215"/>
    </row>
    <row r="9" spans="1:19" s="3" customFormat="1" ht="15.75" x14ac:dyDescent="0.2">
      <c r="A9" s="210" t="s">
        <v>5</v>
      </c>
      <c r="B9" s="210"/>
      <c r="C9" s="210"/>
      <c r="D9" s="210"/>
      <c r="E9" s="210"/>
      <c r="F9" s="210"/>
      <c r="G9" s="210"/>
      <c r="H9" s="210"/>
      <c r="I9" s="210"/>
      <c r="J9" s="210"/>
      <c r="K9" s="210"/>
      <c r="L9" s="210"/>
      <c r="M9" s="210"/>
      <c r="N9" s="210"/>
      <c r="O9" s="210"/>
      <c r="P9" s="210"/>
      <c r="Q9" s="210"/>
      <c r="R9" s="210"/>
      <c r="S9" s="210"/>
    </row>
    <row r="10" spans="1:19" s="3" customFormat="1" ht="18.75" x14ac:dyDescent="0.2">
      <c r="A10" s="214"/>
      <c r="B10" s="214"/>
      <c r="C10" s="214"/>
      <c r="D10" s="214"/>
      <c r="E10" s="214"/>
      <c r="F10" s="214"/>
      <c r="G10" s="214"/>
      <c r="H10" s="214"/>
      <c r="I10" s="214"/>
      <c r="J10" s="214"/>
      <c r="K10" s="214"/>
      <c r="L10" s="214"/>
      <c r="M10" s="214"/>
      <c r="N10" s="214"/>
      <c r="O10" s="214"/>
      <c r="P10" s="214"/>
      <c r="Q10" s="214"/>
      <c r="R10" s="214"/>
      <c r="S10" s="214"/>
    </row>
    <row r="11" spans="1:19" s="3" customFormat="1" ht="15.75" x14ac:dyDescent="0.2">
      <c r="A11" s="215" t="str">
        <f>'1. паспорт местоположение'!$A$12</f>
        <v>P_СГЭС_1</v>
      </c>
      <c r="B11" s="215"/>
      <c r="C11" s="215"/>
      <c r="D11" s="215"/>
      <c r="E11" s="215"/>
      <c r="F11" s="215"/>
      <c r="G11" s="215"/>
      <c r="H11" s="215"/>
      <c r="I11" s="215"/>
      <c r="J11" s="215"/>
      <c r="K11" s="215"/>
      <c r="L11" s="215"/>
      <c r="M11" s="215"/>
      <c r="N11" s="215"/>
      <c r="O11" s="215"/>
      <c r="P11" s="215"/>
      <c r="Q11" s="215"/>
      <c r="R11" s="215"/>
      <c r="S11" s="215"/>
    </row>
    <row r="12" spans="1:19" s="3" customFormat="1" ht="15.75" x14ac:dyDescent="0.2">
      <c r="A12" s="210" t="s">
        <v>6</v>
      </c>
      <c r="B12" s="210"/>
      <c r="C12" s="210"/>
      <c r="D12" s="210"/>
      <c r="E12" s="210"/>
      <c r="F12" s="210"/>
      <c r="G12" s="210"/>
      <c r="H12" s="210"/>
      <c r="I12" s="210"/>
      <c r="J12" s="210"/>
      <c r="K12" s="210"/>
      <c r="L12" s="210"/>
      <c r="M12" s="210"/>
      <c r="N12" s="210"/>
      <c r="O12" s="210"/>
      <c r="P12" s="210"/>
      <c r="Q12" s="210"/>
      <c r="R12" s="210"/>
      <c r="S12" s="210"/>
    </row>
    <row r="13" spans="1:19" s="3" customFormat="1" ht="15.75" customHeight="1" x14ac:dyDescent="0.2">
      <c r="A13" s="217"/>
      <c r="B13" s="217"/>
      <c r="C13" s="217"/>
      <c r="D13" s="217"/>
      <c r="E13" s="217"/>
      <c r="F13" s="217"/>
      <c r="G13" s="217"/>
      <c r="H13" s="217"/>
      <c r="I13" s="217"/>
      <c r="J13" s="217"/>
      <c r="K13" s="217"/>
      <c r="L13" s="217"/>
      <c r="M13" s="217"/>
      <c r="N13" s="217"/>
      <c r="O13" s="217"/>
      <c r="P13" s="217"/>
      <c r="Q13" s="217"/>
      <c r="R13" s="217"/>
      <c r="S13" s="217"/>
    </row>
    <row r="14" spans="1:19" s="13" customFormat="1" ht="15.75" x14ac:dyDescent="0.2">
      <c r="A14" s="215" t="str">
        <f>'1. паспорт местоположение'!$A$15</f>
        <v>Приобретение сушильных шкафов - 2 шт</v>
      </c>
      <c r="B14" s="215"/>
      <c r="C14" s="215"/>
      <c r="D14" s="215"/>
      <c r="E14" s="215"/>
      <c r="F14" s="215"/>
      <c r="G14" s="215"/>
      <c r="H14" s="215"/>
      <c r="I14" s="215"/>
      <c r="J14" s="215"/>
      <c r="K14" s="215"/>
      <c r="L14" s="215"/>
      <c r="M14" s="215"/>
      <c r="N14" s="215"/>
      <c r="O14" s="215"/>
      <c r="P14" s="215"/>
      <c r="Q14" s="215"/>
      <c r="R14" s="215"/>
      <c r="S14" s="215"/>
    </row>
    <row r="15" spans="1:19" s="13" customFormat="1" ht="15" customHeight="1" x14ac:dyDescent="0.2">
      <c r="A15" s="210" t="s">
        <v>7</v>
      </c>
      <c r="B15" s="210"/>
      <c r="C15" s="210"/>
      <c r="D15" s="210"/>
      <c r="E15" s="210"/>
      <c r="F15" s="210"/>
      <c r="G15" s="210"/>
      <c r="H15" s="210"/>
      <c r="I15" s="210"/>
      <c r="J15" s="210"/>
      <c r="K15" s="210"/>
      <c r="L15" s="210"/>
      <c r="M15" s="210"/>
      <c r="N15" s="210"/>
      <c r="O15" s="210"/>
      <c r="P15" s="210"/>
      <c r="Q15" s="210"/>
      <c r="R15" s="210"/>
      <c r="S15" s="210"/>
    </row>
    <row r="16" spans="1:19" s="13" customFormat="1" ht="15" customHeight="1" x14ac:dyDescent="0.2">
      <c r="A16" s="217"/>
      <c r="B16" s="217"/>
      <c r="C16" s="217"/>
      <c r="D16" s="217"/>
      <c r="E16" s="217"/>
      <c r="F16" s="217"/>
      <c r="G16" s="217"/>
      <c r="H16" s="217"/>
      <c r="I16" s="217"/>
      <c r="J16" s="217"/>
      <c r="K16" s="217"/>
      <c r="L16" s="217"/>
      <c r="M16" s="217"/>
      <c r="N16" s="217"/>
      <c r="O16" s="217"/>
      <c r="P16" s="217"/>
      <c r="Q16" s="217"/>
      <c r="R16" s="217"/>
      <c r="S16" s="217"/>
    </row>
    <row r="17" spans="1:19" s="13" customFormat="1" ht="45.75" customHeight="1" x14ac:dyDescent="0.2">
      <c r="A17" s="211" t="s">
        <v>62</v>
      </c>
      <c r="B17" s="211"/>
      <c r="C17" s="211"/>
      <c r="D17" s="211"/>
      <c r="E17" s="211"/>
      <c r="F17" s="211"/>
      <c r="G17" s="211"/>
      <c r="H17" s="211"/>
      <c r="I17" s="211"/>
      <c r="J17" s="211"/>
      <c r="K17" s="211"/>
      <c r="L17" s="211"/>
      <c r="M17" s="211"/>
      <c r="N17" s="211"/>
      <c r="O17" s="211"/>
      <c r="P17" s="211"/>
      <c r="Q17" s="211"/>
      <c r="R17" s="211"/>
      <c r="S17" s="211"/>
    </row>
    <row r="18" spans="1:19" s="13" customFormat="1" ht="15" customHeight="1" x14ac:dyDescent="0.2">
      <c r="A18" s="220"/>
      <c r="B18" s="220"/>
      <c r="C18" s="220"/>
      <c r="D18" s="220"/>
      <c r="E18" s="220"/>
      <c r="F18" s="220"/>
      <c r="G18" s="220"/>
      <c r="H18" s="220"/>
      <c r="I18" s="220"/>
      <c r="J18" s="220"/>
      <c r="K18" s="220"/>
      <c r="L18" s="220"/>
      <c r="M18" s="220"/>
      <c r="N18" s="220"/>
      <c r="O18" s="220"/>
      <c r="P18" s="220"/>
      <c r="Q18" s="220"/>
      <c r="R18" s="220"/>
      <c r="S18" s="220"/>
    </row>
    <row r="19" spans="1:19" s="13" customFormat="1" ht="54" customHeight="1" x14ac:dyDescent="0.2">
      <c r="A19" s="218" t="s">
        <v>9</v>
      </c>
      <c r="B19" s="218" t="s">
        <v>63</v>
      </c>
      <c r="C19" s="221" t="s">
        <v>64</v>
      </c>
      <c r="D19" s="218" t="s">
        <v>65</v>
      </c>
      <c r="E19" s="218" t="s">
        <v>66</v>
      </c>
      <c r="F19" s="218" t="s">
        <v>67</v>
      </c>
      <c r="G19" s="218" t="s">
        <v>68</v>
      </c>
      <c r="H19" s="218" t="s">
        <v>69</v>
      </c>
      <c r="I19" s="218" t="s">
        <v>70</v>
      </c>
      <c r="J19" s="218" t="s">
        <v>71</v>
      </c>
      <c r="K19" s="218" t="s">
        <v>72</v>
      </c>
      <c r="L19" s="218" t="s">
        <v>73</v>
      </c>
      <c r="M19" s="218" t="s">
        <v>74</v>
      </c>
      <c r="N19" s="218" t="s">
        <v>75</v>
      </c>
      <c r="O19" s="218" t="s">
        <v>76</v>
      </c>
      <c r="P19" s="218" t="s">
        <v>77</v>
      </c>
      <c r="Q19" s="218" t="s">
        <v>78</v>
      </c>
      <c r="R19" s="218"/>
      <c r="S19" s="219" t="s">
        <v>79</v>
      </c>
    </row>
    <row r="20" spans="1:19" s="13" customFormat="1" ht="180.75" customHeight="1" x14ac:dyDescent="0.2">
      <c r="A20" s="218"/>
      <c r="B20" s="218"/>
      <c r="C20" s="222"/>
      <c r="D20" s="218"/>
      <c r="E20" s="218"/>
      <c r="F20" s="218"/>
      <c r="G20" s="218"/>
      <c r="H20" s="218"/>
      <c r="I20" s="218"/>
      <c r="J20" s="218"/>
      <c r="K20" s="218"/>
      <c r="L20" s="218"/>
      <c r="M20" s="218"/>
      <c r="N20" s="218"/>
      <c r="O20" s="218"/>
      <c r="P20" s="218"/>
      <c r="Q20" s="27" t="s">
        <v>80</v>
      </c>
      <c r="R20" s="28" t="s">
        <v>81</v>
      </c>
      <c r="S20" s="219"/>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82</v>
      </c>
      <c r="C22" s="17" t="s">
        <v>82</v>
      </c>
      <c r="D22" s="17" t="s">
        <v>82</v>
      </c>
      <c r="E22" s="17" t="s">
        <v>82</v>
      </c>
      <c r="F22" s="17" t="s">
        <v>82</v>
      </c>
      <c r="G22" s="17" t="s">
        <v>82</v>
      </c>
      <c r="H22" s="17" t="s">
        <v>82</v>
      </c>
      <c r="I22" s="17" t="s">
        <v>82</v>
      </c>
      <c r="J22" s="17" t="s">
        <v>82</v>
      </c>
      <c r="K22" s="17" t="s">
        <v>82</v>
      </c>
      <c r="L22" s="17" t="s">
        <v>82</v>
      </c>
      <c r="M22" s="17" t="s">
        <v>82</v>
      </c>
      <c r="N22" s="17" t="s">
        <v>82</v>
      </c>
      <c r="O22" s="17" t="s">
        <v>82</v>
      </c>
      <c r="P22" s="17" t="s">
        <v>82</v>
      </c>
      <c r="Q22" s="17" t="s">
        <v>82</v>
      </c>
      <c r="R22" s="17" t="s">
        <v>82</v>
      </c>
      <c r="S22" s="17" t="s">
        <v>82</v>
      </c>
    </row>
    <row r="23" spans="1:19" ht="20.25" customHeight="1" x14ac:dyDescent="0.25">
      <c r="A23" s="30"/>
      <c r="B23" s="27" t="s">
        <v>83</v>
      </c>
      <c r="C23" s="27" t="s">
        <v>84</v>
      </c>
      <c r="D23" s="27" t="s">
        <v>84</v>
      </c>
      <c r="E23" s="30" t="s">
        <v>84</v>
      </c>
      <c r="F23" s="30" t="s">
        <v>84</v>
      </c>
      <c r="G23" s="30" t="s">
        <v>84</v>
      </c>
      <c r="H23" s="30" t="s">
        <v>82</v>
      </c>
      <c r="I23" s="30" t="s">
        <v>82</v>
      </c>
      <c r="J23" s="30" t="s">
        <v>82</v>
      </c>
      <c r="K23" s="30" t="s">
        <v>84</v>
      </c>
      <c r="L23" s="30" t="s">
        <v>84</v>
      </c>
      <c r="M23" s="30" t="s">
        <v>82</v>
      </c>
      <c r="N23" s="30" t="s">
        <v>82</v>
      </c>
      <c r="O23" s="30" t="s">
        <v>82</v>
      </c>
      <c r="P23" s="30" t="s">
        <v>82</v>
      </c>
      <c r="Q23" s="30" t="s">
        <v>84</v>
      </c>
      <c r="R23" s="31" t="s">
        <v>84</v>
      </c>
      <c r="S23" s="30" t="s">
        <v>82</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28FA20-8891-4D53-A4DF-4953553DC1D3}">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4" t="str">
        <f>'1. паспорт местоположение'!$C$1</f>
        <v>Приложение  № _____</v>
      </c>
    </row>
    <row r="3" spans="1:20" s="3" customFormat="1" ht="18.75" customHeight="1" x14ac:dyDescent="0.3">
      <c r="A3" s="2"/>
      <c r="T3" s="5" t="str">
        <f>'1. паспорт местоположение'!$C$2</f>
        <v>к приказу Минэнерго России</v>
      </c>
    </row>
    <row r="4" spans="1:20" s="3" customFormat="1" ht="18.75" customHeight="1" x14ac:dyDescent="0.3">
      <c r="A4" s="2"/>
      <c r="T4" s="5" t="str">
        <f>'1. паспорт местоположение'!$C$3</f>
        <v>от «__» _____ 201_ г. №___</v>
      </c>
    </row>
    <row r="5" spans="1:20" s="3" customFormat="1" ht="18.75" customHeight="1" x14ac:dyDescent="0.3">
      <c r="A5" s="2"/>
      <c r="T5" s="5"/>
    </row>
    <row r="6" spans="1:20" s="3" customFormat="1" x14ac:dyDescent="0.2">
      <c r="A6" s="213" t="str">
        <f>'1. паспорт местоположение'!$A$5</f>
        <v>Год раскрытия информации: 2025 год</v>
      </c>
      <c r="B6" s="213"/>
      <c r="C6" s="213"/>
      <c r="D6" s="213"/>
      <c r="E6" s="213"/>
      <c r="F6" s="213"/>
      <c r="G6" s="213"/>
      <c r="H6" s="213"/>
      <c r="I6" s="213"/>
      <c r="J6" s="213"/>
      <c r="K6" s="213"/>
      <c r="L6" s="213"/>
      <c r="M6" s="213"/>
      <c r="N6" s="213"/>
      <c r="O6" s="213"/>
      <c r="P6" s="213"/>
      <c r="Q6" s="213"/>
      <c r="R6" s="213"/>
      <c r="S6" s="213"/>
      <c r="T6" s="213"/>
    </row>
    <row r="7" spans="1:20" s="3" customFormat="1" x14ac:dyDescent="0.2">
      <c r="A7" s="6"/>
    </row>
    <row r="8" spans="1:20" s="3" customFormat="1" ht="18.75" x14ac:dyDescent="0.2">
      <c r="A8" s="214" t="s">
        <v>3</v>
      </c>
      <c r="B8" s="214"/>
      <c r="C8" s="214"/>
      <c r="D8" s="214"/>
      <c r="E8" s="214"/>
      <c r="F8" s="214"/>
      <c r="G8" s="214"/>
      <c r="H8" s="214"/>
      <c r="I8" s="214"/>
      <c r="J8" s="214"/>
      <c r="K8" s="214"/>
      <c r="L8" s="214"/>
      <c r="M8" s="214"/>
      <c r="N8" s="214"/>
      <c r="O8" s="214"/>
      <c r="P8" s="214"/>
      <c r="Q8" s="214"/>
      <c r="R8" s="214"/>
      <c r="S8" s="214"/>
      <c r="T8" s="214"/>
    </row>
    <row r="9" spans="1:20" s="3" customFormat="1" ht="18.75" x14ac:dyDescent="0.2">
      <c r="A9" s="214"/>
      <c r="B9" s="214"/>
      <c r="C9" s="214"/>
      <c r="D9" s="214"/>
      <c r="E9" s="214"/>
      <c r="F9" s="214"/>
      <c r="G9" s="214"/>
      <c r="H9" s="214"/>
      <c r="I9" s="214"/>
      <c r="J9" s="214"/>
      <c r="K9" s="214"/>
      <c r="L9" s="214"/>
      <c r="M9" s="214"/>
      <c r="N9" s="214"/>
      <c r="O9" s="214"/>
      <c r="P9" s="214"/>
      <c r="Q9" s="214"/>
      <c r="R9" s="214"/>
      <c r="S9" s="214"/>
      <c r="T9" s="214"/>
    </row>
    <row r="10" spans="1:20" s="3" customFormat="1" ht="18.75" customHeight="1" x14ac:dyDescent="0.2">
      <c r="A10" s="215" t="s">
        <v>4</v>
      </c>
      <c r="B10" s="215"/>
      <c r="C10" s="215"/>
      <c r="D10" s="215"/>
      <c r="E10" s="215"/>
      <c r="F10" s="215"/>
      <c r="G10" s="215"/>
      <c r="H10" s="215"/>
      <c r="I10" s="215"/>
      <c r="J10" s="215"/>
      <c r="K10" s="215"/>
      <c r="L10" s="215"/>
      <c r="M10" s="215"/>
      <c r="N10" s="215"/>
      <c r="O10" s="215"/>
      <c r="P10" s="215"/>
      <c r="Q10" s="215"/>
      <c r="R10" s="215"/>
      <c r="S10" s="215"/>
      <c r="T10" s="215"/>
    </row>
    <row r="11" spans="1:20" s="3" customFormat="1" ht="18.75" customHeight="1" x14ac:dyDescent="0.2">
      <c r="A11" s="210" t="s">
        <v>5</v>
      </c>
      <c r="B11" s="210"/>
      <c r="C11" s="210"/>
      <c r="D11" s="210"/>
      <c r="E11" s="210"/>
      <c r="F11" s="210"/>
      <c r="G11" s="210"/>
      <c r="H11" s="210"/>
      <c r="I11" s="210"/>
      <c r="J11" s="210"/>
      <c r="K11" s="210"/>
      <c r="L11" s="210"/>
      <c r="M11" s="210"/>
      <c r="N11" s="210"/>
      <c r="O11" s="210"/>
      <c r="P11" s="210"/>
      <c r="Q11" s="210"/>
      <c r="R11" s="210"/>
      <c r="S11" s="210"/>
      <c r="T11" s="210"/>
    </row>
    <row r="12" spans="1:20" s="3" customFormat="1" ht="18.75" x14ac:dyDescent="0.2">
      <c r="A12" s="214"/>
      <c r="B12" s="214"/>
      <c r="C12" s="214"/>
      <c r="D12" s="214"/>
      <c r="E12" s="214"/>
      <c r="F12" s="214"/>
      <c r="G12" s="214"/>
      <c r="H12" s="214"/>
      <c r="I12" s="214"/>
      <c r="J12" s="214"/>
      <c r="K12" s="214"/>
      <c r="L12" s="214"/>
      <c r="M12" s="214"/>
      <c r="N12" s="214"/>
      <c r="O12" s="214"/>
      <c r="P12" s="214"/>
      <c r="Q12" s="214"/>
      <c r="R12" s="214"/>
      <c r="S12" s="214"/>
      <c r="T12" s="214"/>
    </row>
    <row r="13" spans="1:20" s="3" customFormat="1" ht="18.75" customHeight="1" x14ac:dyDescent="0.2">
      <c r="A13" s="215" t="str">
        <f>'1. паспорт местоположение'!$A$12</f>
        <v>P_СГЭС_1</v>
      </c>
      <c r="B13" s="215"/>
      <c r="C13" s="215"/>
      <c r="D13" s="215"/>
      <c r="E13" s="215"/>
      <c r="F13" s="215"/>
      <c r="G13" s="215"/>
      <c r="H13" s="215"/>
      <c r="I13" s="215"/>
      <c r="J13" s="215"/>
      <c r="K13" s="215"/>
      <c r="L13" s="215"/>
      <c r="M13" s="215"/>
      <c r="N13" s="215"/>
      <c r="O13" s="215"/>
      <c r="P13" s="215"/>
      <c r="Q13" s="215"/>
      <c r="R13" s="215"/>
      <c r="S13" s="215"/>
      <c r="T13" s="215"/>
    </row>
    <row r="14" spans="1:20" s="3" customFormat="1" ht="18.75" customHeight="1" x14ac:dyDescent="0.2">
      <c r="A14" s="210" t="s">
        <v>6</v>
      </c>
      <c r="B14" s="210"/>
      <c r="C14" s="210"/>
      <c r="D14" s="210"/>
      <c r="E14" s="210"/>
      <c r="F14" s="210"/>
      <c r="G14" s="210"/>
      <c r="H14" s="210"/>
      <c r="I14" s="210"/>
      <c r="J14" s="210"/>
      <c r="K14" s="210"/>
      <c r="L14" s="210"/>
      <c r="M14" s="210"/>
      <c r="N14" s="210"/>
      <c r="O14" s="210"/>
      <c r="P14" s="210"/>
      <c r="Q14" s="210"/>
      <c r="R14" s="210"/>
      <c r="S14" s="210"/>
      <c r="T14" s="210"/>
    </row>
    <row r="15" spans="1:20" s="3" customFormat="1" ht="15.75" customHeight="1" x14ac:dyDescent="0.2">
      <c r="A15" s="217"/>
      <c r="B15" s="217"/>
      <c r="C15" s="217"/>
      <c r="D15" s="217"/>
      <c r="E15" s="217"/>
      <c r="F15" s="217"/>
      <c r="G15" s="217"/>
      <c r="H15" s="217"/>
      <c r="I15" s="217"/>
      <c r="J15" s="217"/>
      <c r="K15" s="217"/>
      <c r="L15" s="217"/>
      <c r="M15" s="217"/>
      <c r="N15" s="217"/>
      <c r="O15" s="217"/>
      <c r="P15" s="217"/>
      <c r="Q15" s="217"/>
      <c r="R15" s="217"/>
      <c r="S15" s="217"/>
      <c r="T15" s="217"/>
    </row>
    <row r="16" spans="1:20" s="13" customFormat="1" ht="45" customHeight="1" x14ac:dyDescent="0.2">
      <c r="A16" s="209" t="str">
        <f>'1. паспорт местоположение'!$A$15</f>
        <v>Приобретение сушильных шкафов - 2 шт</v>
      </c>
      <c r="B16" s="209"/>
      <c r="C16" s="209"/>
      <c r="D16" s="209"/>
      <c r="E16" s="209"/>
      <c r="F16" s="209"/>
      <c r="G16" s="209"/>
      <c r="H16" s="209"/>
      <c r="I16" s="209"/>
      <c r="J16" s="209"/>
      <c r="K16" s="209"/>
      <c r="L16" s="209"/>
      <c r="M16" s="209"/>
      <c r="N16" s="209"/>
      <c r="O16" s="209"/>
      <c r="P16" s="209"/>
      <c r="Q16" s="209"/>
      <c r="R16" s="209"/>
      <c r="S16" s="209"/>
      <c r="T16" s="209"/>
    </row>
    <row r="17" spans="1:20" s="13" customFormat="1" ht="15" customHeight="1" x14ac:dyDescent="0.2">
      <c r="A17" s="210" t="s">
        <v>7</v>
      </c>
      <c r="B17" s="210"/>
      <c r="C17" s="210"/>
      <c r="D17" s="210"/>
      <c r="E17" s="210"/>
      <c r="F17" s="210"/>
      <c r="G17" s="210"/>
      <c r="H17" s="210"/>
      <c r="I17" s="210"/>
      <c r="J17" s="210"/>
      <c r="K17" s="210"/>
      <c r="L17" s="210"/>
      <c r="M17" s="210"/>
      <c r="N17" s="210"/>
      <c r="O17" s="210"/>
      <c r="P17" s="210"/>
      <c r="Q17" s="210"/>
      <c r="R17" s="210"/>
      <c r="S17" s="210"/>
      <c r="T17" s="210"/>
    </row>
    <row r="18" spans="1:20" s="13" customFormat="1" ht="15" customHeight="1" x14ac:dyDescent="0.2">
      <c r="A18" s="217"/>
      <c r="B18" s="217"/>
      <c r="C18" s="217"/>
      <c r="D18" s="217"/>
      <c r="E18" s="217"/>
      <c r="F18" s="217"/>
      <c r="G18" s="217"/>
      <c r="H18" s="217"/>
      <c r="I18" s="217"/>
      <c r="J18" s="217"/>
      <c r="K18" s="217"/>
      <c r="L18" s="217"/>
      <c r="M18" s="217"/>
      <c r="N18" s="217"/>
      <c r="O18" s="217"/>
      <c r="P18" s="217"/>
      <c r="Q18" s="217"/>
      <c r="R18" s="217"/>
      <c r="S18" s="217"/>
      <c r="T18" s="217"/>
    </row>
    <row r="19" spans="1:20" s="13" customFormat="1" ht="15" customHeight="1" x14ac:dyDescent="0.2">
      <c r="A19" s="212" t="s">
        <v>85</v>
      </c>
      <c r="B19" s="212"/>
      <c r="C19" s="212"/>
      <c r="D19" s="212"/>
      <c r="E19" s="212"/>
      <c r="F19" s="212"/>
      <c r="G19" s="212"/>
      <c r="H19" s="212"/>
      <c r="I19" s="212"/>
      <c r="J19" s="212"/>
      <c r="K19" s="212"/>
      <c r="L19" s="212"/>
      <c r="M19" s="212"/>
      <c r="N19" s="212"/>
      <c r="O19" s="212"/>
      <c r="P19" s="212"/>
      <c r="Q19" s="212"/>
      <c r="R19" s="212"/>
      <c r="S19" s="212"/>
      <c r="T19" s="212"/>
    </row>
    <row r="20" spans="1:20" s="33" customFormat="1" ht="21" customHeight="1" x14ac:dyDescent="0.25">
      <c r="A20" s="224"/>
      <c r="B20" s="224"/>
      <c r="C20" s="224"/>
      <c r="D20" s="224"/>
      <c r="E20" s="224"/>
      <c r="F20" s="224"/>
      <c r="G20" s="224"/>
      <c r="H20" s="224"/>
      <c r="I20" s="224"/>
      <c r="J20" s="224"/>
      <c r="K20" s="224"/>
      <c r="L20" s="224"/>
      <c r="M20" s="224"/>
      <c r="N20" s="224"/>
      <c r="O20" s="224"/>
      <c r="P20" s="224"/>
      <c r="Q20" s="224"/>
      <c r="R20" s="224"/>
      <c r="S20" s="224"/>
      <c r="T20" s="224"/>
    </row>
    <row r="21" spans="1:20" ht="46.5" customHeight="1" x14ac:dyDescent="0.25">
      <c r="A21" s="225" t="s">
        <v>9</v>
      </c>
      <c r="B21" s="226" t="s">
        <v>86</v>
      </c>
      <c r="C21" s="226"/>
      <c r="D21" s="226" t="s">
        <v>87</v>
      </c>
      <c r="E21" s="226" t="s">
        <v>88</v>
      </c>
      <c r="F21" s="226"/>
      <c r="G21" s="226" t="s">
        <v>89</v>
      </c>
      <c r="H21" s="226"/>
      <c r="I21" s="226" t="s">
        <v>90</v>
      </c>
      <c r="J21" s="226"/>
      <c r="K21" s="226" t="s">
        <v>91</v>
      </c>
      <c r="L21" s="226" t="s">
        <v>92</v>
      </c>
      <c r="M21" s="226"/>
      <c r="N21" s="226" t="s">
        <v>93</v>
      </c>
      <c r="O21" s="226"/>
      <c r="P21" s="226" t="s">
        <v>94</v>
      </c>
      <c r="Q21" s="226" t="s">
        <v>95</v>
      </c>
      <c r="R21" s="226"/>
      <c r="S21" s="226" t="s">
        <v>96</v>
      </c>
      <c r="T21" s="226"/>
    </row>
    <row r="22" spans="1:20" ht="204.75" customHeight="1" x14ac:dyDescent="0.25">
      <c r="A22" s="225"/>
      <c r="B22" s="226"/>
      <c r="C22" s="226"/>
      <c r="D22" s="226"/>
      <c r="E22" s="226"/>
      <c r="F22" s="226"/>
      <c r="G22" s="226"/>
      <c r="H22" s="226"/>
      <c r="I22" s="226"/>
      <c r="J22" s="226"/>
      <c r="K22" s="226"/>
      <c r="L22" s="226"/>
      <c r="M22" s="226"/>
      <c r="N22" s="226"/>
      <c r="O22" s="226"/>
      <c r="P22" s="226"/>
      <c r="Q22" s="34" t="s">
        <v>97</v>
      </c>
      <c r="R22" s="34" t="s">
        <v>98</v>
      </c>
      <c r="S22" s="34" t="s">
        <v>99</v>
      </c>
      <c r="T22" s="34" t="s">
        <v>100</v>
      </c>
    </row>
    <row r="23" spans="1:20" ht="51.75" customHeight="1" x14ac:dyDescent="0.25">
      <c r="A23" s="225"/>
      <c r="B23" s="34" t="s">
        <v>101</v>
      </c>
      <c r="C23" s="34" t="s">
        <v>102</v>
      </c>
      <c r="D23" s="226"/>
      <c r="E23" s="34" t="s">
        <v>101</v>
      </c>
      <c r="F23" s="34" t="s">
        <v>102</v>
      </c>
      <c r="G23" s="34" t="s">
        <v>101</v>
      </c>
      <c r="H23" s="34" t="s">
        <v>102</v>
      </c>
      <c r="I23" s="34" t="s">
        <v>101</v>
      </c>
      <c r="J23" s="34" t="s">
        <v>102</v>
      </c>
      <c r="K23" s="34" t="s">
        <v>101</v>
      </c>
      <c r="L23" s="34" t="s">
        <v>101</v>
      </c>
      <c r="M23" s="34" t="s">
        <v>102</v>
      </c>
      <c r="N23" s="34" t="s">
        <v>101</v>
      </c>
      <c r="O23" s="34" t="s">
        <v>102</v>
      </c>
      <c r="P23" s="34" t="s">
        <v>101</v>
      </c>
      <c r="Q23" s="34" t="s">
        <v>101</v>
      </c>
      <c r="R23" s="34" t="s">
        <v>101</v>
      </c>
      <c r="S23" s="34" t="s">
        <v>101</v>
      </c>
      <c r="T23" s="34" t="s">
        <v>101</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47.25" x14ac:dyDescent="0.25">
      <c r="A25" s="17" t="s">
        <v>103</v>
      </c>
      <c r="B25" s="17" t="s">
        <v>103</v>
      </c>
      <c r="C25" s="17" t="s">
        <v>103</v>
      </c>
      <c r="D25" s="17" t="s">
        <v>103</v>
      </c>
      <c r="E25" s="17" t="s">
        <v>103</v>
      </c>
      <c r="F25" s="17" t="s">
        <v>103</v>
      </c>
      <c r="G25" s="17" t="s">
        <v>103</v>
      </c>
      <c r="H25" s="17" t="s">
        <v>103</v>
      </c>
      <c r="I25" s="17" t="s">
        <v>103</v>
      </c>
      <c r="J25" s="17" t="s">
        <v>103</v>
      </c>
      <c r="K25" s="17" t="s">
        <v>103</v>
      </c>
      <c r="L25" s="17" t="s">
        <v>103</v>
      </c>
      <c r="M25" s="17" t="s">
        <v>103</v>
      </c>
      <c r="N25" s="17" t="s">
        <v>103</v>
      </c>
      <c r="O25" s="17" t="s">
        <v>103</v>
      </c>
      <c r="P25" s="17" t="s">
        <v>103</v>
      </c>
      <c r="Q25" s="17" t="s">
        <v>103</v>
      </c>
      <c r="R25" s="17" t="s">
        <v>103</v>
      </c>
      <c r="S25" s="17" t="s">
        <v>103</v>
      </c>
      <c r="T25" s="17" t="s">
        <v>103</v>
      </c>
    </row>
    <row r="26" spans="1:20" s="36" customFormat="1" x14ac:dyDescent="0.25">
      <c r="B26" s="32" t="s">
        <v>104</v>
      </c>
      <c r="C26" s="32"/>
      <c r="D26" s="32"/>
      <c r="E26" s="32"/>
      <c r="F26" s="32"/>
      <c r="G26" s="32"/>
      <c r="H26" s="32"/>
      <c r="I26" s="32"/>
      <c r="J26" s="32"/>
      <c r="K26" s="32"/>
      <c r="L26" s="32"/>
      <c r="M26" s="32"/>
      <c r="N26" s="32"/>
      <c r="O26" s="32"/>
      <c r="P26" s="32"/>
      <c r="Q26" s="32"/>
      <c r="R26" s="32"/>
    </row>
    <row r="27" spans="1:20" x14ac:dyDescent="0.25">
      <c r="B27" s="223" t="s">
        <v>105</v>
      </c>
      <c r="C27" s="223"/>
      <c r="D27" s="223"/>
      <c r="E27" s="223"/>
      <c r="F27" s="223"/>
      <c r="G27" s="223"/>
      <c r="H27" s="223"/>
      <c r="I27" s="223"/>
      <c r="J27" s="223"/>
      <c r="K27" s="223"/>
      <c r="L27" s="223"/>
      <c r="M27" s="223"/>
      <c r="N27" s="223"/>
      <c r="O27" s="223"/>
      <c r="P27" s="223"/>
      <c r="Q27" s="223"/>
      <c r="R27" s="223"/>
    </row>
    <row r="29" spans="1:20" x14ac:dyDescent="0.25">
      <c r="B29" s="37" t="s">
        <v>106</v>
      </c>
      <c r="C29" s="37"/>
      <c r="D29" s="37"/>
      <c r="E29" s="37"/>
      <c r="H29" s="37"/>
      <c r="I29" s="37"/>
      <c r="J29" s="37"/>
      <c r="K29" s="37"/>
      <c r="L29" s="37"/>
      <c r="M29" s="37"/>
      <c r="N29" s="37"/>
      <c r="O29" s="37"/>
      <c r="P29" s="37"/>
      <c r="Q29" s="37"/>
      <c r="R29" s="37"/>
      <c r="S29" s="38"/>
      <c r="T29" s="38"/>
    </row>
    <row r="30" spans="1:20" x14ac:dyDescent="0.25">
      <c r="B30" s="37" t="s">
        <v>107</v>
      </c>
      <c r="C30" s="37"/>
      <c r="D30" s="37"/>
      <c r="E30" s="37"/>
      <c r="H30" s="37"/>
      <c r="I30" s="37"/>
      <c r="J30" s="37"/>
      <c r="K30" s="37"/>
      <c r="L30" s="37"/>
      <c r="M30" s="37"/>
      <c r="N30" s="37"/>
      <c r="O30" s="37"/>
      <c r="P30" s="37"/>
      <c r="Q30" s="37"/>
      <c r="R30" s="37"/>
    </row>
    <row r="31" spans="1:20" x14ac:dyDescent="0.25">
      <c r="B31" s="37" t="s">
        <v>108</v>
      </c>
      <c r="C31" s="37"/>
      <c r="D31" s="37"/>
      <c r="E31" s="37"/>
      <c r="H31" s="37"/>
      <c r="I31" s="37"/>
      <c r="J31" s="37"/>
      <c r="K31" s="37"/>
      <c r="L31" s="37"/>
      <c r="M31" s="37"/>
      <c r="N31" s="37"/>
      <c r="O31" s="37"/>
      <c r="P31" s="37"/>
      <c r="Q31" s="37"/>
      <c r="R31" s="37"/>
    </row>
    <row r="32" spans="1:20" x14ac:dyDescent="0.25">
      <c r="B32" s="37" t="s">
        <v>109</v>
      </c>
      <c r="C32" s="37"/>
      <c r="D32" s="37"/>
      <c r="E32" s="37"/>
      <c r="H32" s="37"/>
      <c r="I32" s="37"/>
      <c r="J32" s="37"/>
      <c r="K32" s="37"/>
      <c r="L32" s="37"/>
      <c r="M32" s="37"/>
      <c r="N32" s="37"/>
      <c r="O32" s="37"/>
      <c r="P32" s="37"/>
      <c r="Q32" s="37"/>
      <c r="R32" s="37"/>
      <c r="S32" s="37"/>
      <c r="T32" s="37"/>
    </row>
    <row r="33" spans="2:20" x14ac:dyDescent="0.25">
      <c r="B33" s="37" t="s">
        <v>110</v>
      </c>
      <c r="C33" s="37"/>
      <c r="D33" s="37"/>
      <c r="E33" s="37"/>
      <c r="H33" s="37"/>
      <c r="I33" s="37"/>
      <c r="J33" s="37"/>
      <c r="K33" s="37"/>
      <c r="L33" s="37"/>
      <c r="M33" s="37"/>
      <c r="N33" s="37"/>
      <c r="O33" s="37"/>
      <c r="P33" s="37"/>
      <c r="Q33" s="37"/>
      <c r="R33" s="37"/>
      <c r="S33" s="37"/>
      <c r="T33" s="37"/>
    </row>
    <row r="34" spans="2:20" x14ac:dyDescent="0.25">
      <c r="B34" s="37" t="s">
        <v>111</v>
      </c>
      <c r="C34" s="37"/>
      <c r="D34" s="37"/>
      <c r="E34" s="37"/>
      <c r="H34" s="37"/>
      <c r="I34" s="37"/>
      <c r="J34" s="37"/>
      <c r="K34" s="37"/>
      <c r="L34" s="37"/>
      <c r="M34" s="37"/>
      <c r="N34" s="37"/>
      <c r="O34" s="37"/>
      <c r="P34" s="37"/>
      <c r="Q34" s="37"/>
      <c r="R34" s="37"/>
      <c r="S34" s="37"/>
      <c r="T34" s="37"/>
    </row>
    <row r="35" spans="2:20" x14ac:dyDescent="0.25">
      <c r="B35" s="37" t="s">
        <v>112</v>
      </c>
      <c r="C35" s="37"/>
      <c r="D35" s="37"/>
      <c r="E35" s="37"/>
      <c r="H35" s="37"/>
      <c r="I35" s="37"/>
      <c r="J35" s="37"/>
      <c r="K35" s="37"/>
      <c r="L35" s="37"/>
      <c r="M35" s="37"/>
      <c r="N35" s="37"/>
      <c r="O35" s="37"/>
      <c r="P35" s="37"/>
      <c r="Q35" s="37"/>
      <c r="R35" s="37"/>
      <c r="S35" s="37"/>
      <c r="T35" s="37"/>
    </row>
    <row r="36" spans="2:20" x14ac:dyDescent="0.25">
      <c r="B36" s="37" t="s">
        <v>113</v>
      </c>
      <c r="C36" s="37"/>
      <c r="D36" s="37"/>
      <c r="E36" s="37"/>
      <c r="H36" s="37"/>
      <c r="I36" s="37"/>
      <c r="J36" s="37"/>
      <c r="K36" s="37"/>
      <c r="L36" s="37"/>
      <c r="M36" s="37"/>
      <c r="N36" s="37"/>
      <c r="O36" s="37"/>
      <c r="P36" s="37"/>
      <c r="Q36" s="37"/>
      <c r="R36" s="37"/>
      <c r="S36" s="37"/>
      <c r="T36" s="37"/>
    </row>
    <row r="37" spans="2:20" x14ac:dyDescent="0.25">
      <c r="B37" s="37" t="s">
        <v>114</v>
      </c>
      <c r="C37" s="37"/>
      <c r="D37" s="37"/>
      <c r="E37" s="37"/>
      <c r="H37" s="37"/>
      <c r="I37" s="37"/>
      <c r="J37" s="37"/>
      <c r="K37" s="37"/>
      <c r="L37" s="37"/>
      <c r="M37" s="37"/>
      <c r="N37" s="37"/>
      <c r="O37" s="37"/>
      <c r="P37" s="37"/>
      <c r="Q37" s="37"/>
      <c r="R37" s="37"/>
      <c r="S37" s="37"/>
      <c r="T37" s="37"/>
    </row>
    <row r="38" spans="2:20" x14ac:dyDescent="0.25">
      <c r="B38" s="37" t="s">
        <v>115</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D435B5-104C-4AF2-B9D3-13DB70F8F25A}">
  <sheetPr codeName="Лист6">
    <pageSetUpPr fitToPage="1"/>
  </sheetPr>
  <dimension ref="A1:AA26"/>
  <sheetViews>
    <sheetView topLeftCell="A7"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4" t="str">
        <f>'1. паспорт местоположение'!$C$1</f>
        <v>Приложение  № _____</v>
      </c>
    </row>
    <row r="2" spans="1:27" s="3" customFormat="1" ht="18.75" customHeight="1" x14ac:dyDescent="0.3">
      <c r="E2" s="2"/>
      <c r="AA2" s="5" t="str">
        <f>'1. паспорт местоположение'!$C$2</f>
        <v>к приказу Минэнерго России</v>
      </c>
    </row>
    <row r="3" spans="1:27" s="3" customFormat="1" ht="18.75" customHeight="1" x14ac:dyDescent="0.3">
      <c r="E3" s="2"/>
      <c r="AA3" s="5" t="str">
        <f>'1. паспорт местоположение'!$C$3</f>
        <v>от «__» _____ 201_ г. №___</v>
      </c>
    </row>
    <row r="4" spans="1:27" s="3" customFormat="1" x14ac:dyDescent="0.2">
      <c r="E4" s="6"/>
    </row>
    <row r="5" spans="1:27" s="3" customFormat="1" x14ac:dyDescent="0.2">
      <c r="A5" s="213" t="str">
        <f>'1. паспорт местоположение'!$A$5:$C$5</f>
        <v>Год раскрытия информации: 2025 год</v>
      </c>
      <c r="B5" s="213"/>
      <c r="C5" s="213"/>
      <c r="D5" s="213"/>
      <c r="E5" s="213"/>
      <c r="F5" s="213"/>
      <c r="G5" s="213"/>
      <c r="H5" s="213"/>
      <c r="I5" s="213"/>
      <c r="J5" s="213"/>
      <c r="K5" s="213"/>
      <c r="L5" s="213"/>
      <c r="M5" s="213"/>
      <c r="N5" s="213"/>
      <c r="O5" s="213"/>
      <c r="P5" s="213"/>
      <c r="Q5" s="213"/>
      <c r="R5" s="213"/>
      <c r="S5" s="213"/>
      <c r="T5" s="213"/>
      <c r="U5" s="213"/>
      <c r="V5" s="213"/>
      <c r="W5" s="213"/>
      <c r="X5" s="213"/>
      <c r="Y5" s="213"/>
      <c r="Z5" s="213"/>
      <c r="AA5" s="213"/>
    </row>
    <row r="6" spans="1:27" s="3" customFormat="1" x14ac:dyDescent="0.2">
      <c r="A6" s="39"/>
      <c r="B6" s="39"/>
      <c r="C6" s="39"/>
      <c r="D6" s="39"/>
      <c r="E6" s="39"/>
      <c r="F6" s="39"/>
      <c r="G6" s="39"/>
      <c r="H6" s="39"/>
      <c r="I6" s="39"/>
      <c r="J6" s="39"/>
      <c r="K6" s="39"/>
      <c r="L6" s="39"/>
      <c r="M6" s="39"/>
      <c r="N6" s="39"/>
      <c r="O6" s="39"/>
      <c r="P6" s="39"/>
      <c r="Q6" s="39"/>
      <c r="R6" s="39"/>
      <c r="S6" s="39"/>
      <c r="T6" s="39"/>
    </row>
    <row r="7" spans="1:27" s="3" customFormat="1" ht="18.75" x14ac:dyDescent="0.2">
      <c r="A7" s="214" t="s">
        <v>3</v>
      </c>
      <c r="B7" s="214"/>
      <c r="C7" s="214"/>
      <c r="D7" s="214"/>
      <c r="E7" s="214"/>
      <c r="F7" s="214"/>
      <c r="G7" s="214"/>
      <c r="H7" s="214"/>
      <c r="I7" s="214"/>
      <c r="J7" s="214"/>
      <c r="K7" s="214"/>
      <c r="L7" s="214"/>
      <c r="M7" s="214"/>
      <c r="N7" s="214"/>
      <c r="O7" s="214"/>
      <c r="P7" s="214"/>
      <c r="Q7" s="214"/>
      <c r="R7" s="214"/>
      <c r="S7" s="214"/>
      <c r="T7" s="214"/>
      <c r="U7" s="214"/>
      <c r="V7" s="214"/>
      <c r="W7" s="214"/>
      <c r="X7" s="214"/>
      <c r="Y7" s="214"/>
      <c r="Z7" s="214"/>
      <c r="AA7" s="214"/>
    </row>
    <row r="8" spans="1:27" s="3" customFormat="1" ht="18.75" x14ac:dyDescent="0.2">
      <c r="E8" s="9"/>
      <c r="F8" s="9"/>
      <c r="G8" s="9"/>
      <c r="H8" s="9"/>
      <c r="I8" s="9"/>
      <c r="J8" s="9"/>
      <c r="K8" s="9"/>
      <c r="L8" s="9"/>
      <c r="M8" s="9"/>
      <c r="N8" s="9"/>
      <c r="O8" s="9"/>
      <c r="P8" s="9"/>
      <c r="Q8" s="9"/>
      <c r="R8" s="9"/>
      <c r="S8" s="8"/>
      <c r="T8" s="8"/>
      <c r="U8" s="8"/>
      <c r="V8" s="8"/>
      <c r="W8" s="8"/>
    </row>
    <row r="9" spans="1:27" s="3" customFormat="1" ht="18.75" customHeight="1" x14ac:dyDescent="0.2">
      <c r="A9" s="215" t="s">
        <v>4</v>
      </c>
      <c r="B9" s="215"/>
      <c r="C9" s="215"/>
      <c r="D9" s="215"/>
      <c r="E9" s="215"/>
      <c r="F9" s="215"/>
      <c r="G9" s="215"/>
      <c r="H9" s="215"/>
      <c r="I9" s="215"/>
      <c r="J9" s="215"/>
      <c r="K9" s="215"/>
      <c r="L9" s="215"/>
      <c r="M9" s="215"/>
      <c r="N9" s="215"/>
      <c r="O9" s="215"/>
      <c r="P9" s="215"/>
      <c r="Q9" s="215"/>
      <c r="R9" s="215"/>
      <c r="S9" s="215"/>
      <c r="T9" s="215"/>
      <c r="U9" s="215"/>
      <c r="V9" s="215"/>
      <c r="W9" s="215"/>
      <c r="X9" s="215"/>
      <c r="Y9" s="215"/>
      <c r="Z9" s="215"/>
      <c r="AA9" s="215"/>
    </row>
    <row r="10" spans="1:27" s="3" customFormat="1" ht="18.75" customHeight="1" x14ac:dyDescent="0.2">
      <c r="A10" s="210" t="s">
        <v>5</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row>
    <row r="11" spans="1:27" s="3" customFormat="1" ht="18.75" x14ac:dyDescent="0.2">
      <c r="E11" s="9"/>
      <c r="F11" s="9"/>
      <c r="G11" s="9"/>
      <c r="H11" s="9"/>
      <c r="I11" s="9"/>
      <c r="J11" s="9"/>
      <c r="K11" s="9"/>
      <c r="L11" s="9"/>
      <c r="M11" s="9"/>
      <c r="N11" s="9"/>
      <c r="O11" s="9"/>
      <c r="P11" s="9"/>
      <c r="Q11" s="9"/>
      <c r="R11" s="9"/>
      <c r="S11" s="8"/>
      <c r="T11" s="8"/>
      <c r="U11" s="40"/>
      <c r="V11" s="8"/>
      <c r="W11" s="8"/>
    </row>
    <row r="12" spans="1:27" s="3" customFormat="1" ht="18.75" customHeight="1" x14ac:dyDescent="0.2">
      <c r="A12" s="215" t="str">
        <f>'1. паспорт местоположение'!$A$12</f>
        <v>P_СГЭС_1</v>
      </c>
      <c r="B12" s="215"/>
      <c r="C12" s="215"/>
      <c r="D12" s="215"/>
      <c r="E12" s="215"/>
      <c r="F12" s="215"/>
      <c r="G12" s="215"/>
      <c r="H12" s="215"/>
      <c r="I12" s="215"/>
      <c r="J12" s="215"/>
      <c r="K12" s="215"/>
      <c r="L12" s="215"/>
      <c r="M12" s="215"/>
      <c r="N12" s="215"/>
      <c r="O12" s="215"/>
      <c r="P12" s="215"/>
      <c r="Q12" s="215"/>
      <c r="R12" s="215"/>
      <c r="S12" s="215"/>
      <c r="T12" s="215"/>
      <c r="U12" s="215"/>
      <c r="V12" s="215"/>
      <c r="W12" s="215"/>
      <c r="X12" s="215"/>
      <c r="Y12" s="215"/>
      <c r="Z12" s="215"/>
      <c r="AA12" s="215"/>
    </row>
    <row r="13" spans="1:27" s="3" customFormat="1" ht="18.75" customHeight="1" x14ac:dyDescent="0.2">
      <c r="A13" s="210" t="s">
        <v>6</v>
      </c>
      <c r="B13" s="210"/>
      <c r="C13" s="210"/>
      <c r="D13" s="210"/>
      <c r="E13" s="210"/>
      <c r="F13" s="210"/>
      <c r="G13" s="210"/>
      <c r="H13" s="210"/>
      <c r="I13" s="210"/>
      <c r="J13" s="210"/>
      <c r="K13" s="210"/>
      <c r="L13" s="210"/>
      <c r="M13" s="210"/>
      <c r="N13" s="210"/>
      <c r="O13" s="210"/>
      <c r="P13" s="210"/>
      <c r="Q13" s="210"/>
      <c r="R13" s="210"/>
      <c r="S13" s="210"/>
      <c r="T13" s="210"/>
      <c r="U13" s="210"/>
      <c r="V13" s="210"/>
      <c r="W13" s="210"/>
      <c r="X13" s="210"/>
      <c r="Y13" s="210"/>
      <c r="Z13" s="210"/>
      <c r="AA13" s="210"/>
    </row>
    <row r="14" spans="1:27" s="3"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15" t="str">
        <f>'1. паспорт местоположение'!$A$15</f>
        <v>Приобретение сушильных шкафов - 2 шт</v>
      </c>
      <c r="B15" s="215"/>
      <c r="C15" s="215"/>
      <c r="D15" s="215"/>
      <c r="E15" s="215"/>
      <c r="F15" s="215"/>
      <c r="G15" s="215"/>
      <c r="H15" s="215"/>
      <c r="I15" s="215"/>
      <c r="J15" s="215"/>
      <c r="K15" s="215"/>
      <c r="L15" s="215"/>
      <c r="M15" s="215"/>
      <c r="N15" s="215"/>
      <c r="O15" s="215"/>
      <c r="P15" s="215"/>
      <c r="Q15" s="215"/>
      <c r="R15" s="215"/>
      <c r="S15" s="215"/>
      <c r="T15" s="215"/>
      <c r="U15" s="215"/>
      <c r="V15" s="215"/>
      <c r="W15" s="215"/>
      <c r="X15" s="215"/>
      <c r="Y15" s="215"/>
      <c r="Z15" s="215"/>
      <c r="AA15" s="215"/>
    </row>
    <row r="16" spans="1:27" s="13" customFormat="1" ht="15" customHeight="1" x14ac:dyDescent="0.2">
      <c r="A16" s="210" t="s">
        <v>7</v>
      </c>
      <c r="B16" s="210"/>
      <c r="C16" s="210"/>
      <c r="D16" s="210"/>
      <c r="E16" s="210"/>
      <c r="F16" s="210"/>
      <c r="G16" s="210"/>
      <c r="H16" s="210"/>
      <c r="I16" s="210"/>
      <c r="J16" s="210"/>
      <c r="K16" s="210"/>
      <c r="L16" s="210"/>
      <c r="M16" s="210"/>
      <c r="N16" s="210"/>
      <c r="O16" s="210"/>
      <c r="P16" s="210"/>
      <c r="Q16" s="210"/>
      <c r="R16" s="210"/>
      <c r="S16" s="210"/>
      <c r="T16" s="210"/>
      <c r="U16" s="210"/>
      <c r="V16" s="210"/>
      <c r="W16" s="210"/>
      <c r="X16" s="210"/>
      <c r="Y16" s="210"/>
      <c r="Z16" s="210"/>
      <c r="AA16" s="210"/>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12"/>
      <c r="F18" s="212"/>
      <c r="G18" s="212"/>
      <c r="H18" s="212"/>
      <c r="I18" s="212"/>
      <c r="J18" s="212"/>
      <c r="K18" s="212"/>
      <c r="L18" s="212"/>
      <c r="M18" s="212"/>
      <c r="N18" s="212"/>
      <c r="O18" s="212"/>
      <c r="P18" s="212"/>
      <c r="Q18" s="212"/>
      <c r="R18" s="212"/>
      <c r="S18" s="212"/>
      <c r="T18" s="212"/>
      <c r="U18" s="212"/>
      <c r="V18" s="212"/>
      <c r="W18" s="212"/>
      <c r="X18" s="212"/>
      <c r="Y18" s="212"/>
    </row>
    <row r="19" spans="1:27" ht="25.5" customHeight="1" x14ac:dyDescent="0.25">
      <c r="A19" s="212" t="s">
        <v>116</v>
      </c>
      <c r="B19" s="212"/>
      <c r="C19" s="212"/>
      <c r="D19" s="212"/>
      <c r="E19" s="212"/>
      <c r="F19" s="212"/>
      <c r="G19" s="212"/>
      <c r="H19" s="212"/>
      <c r="I19" s="212"/>
      <c r="J19" s="212"/>
      <c r="K19" s="212"/>
      <c r="L19" s="212"/>
      <c r="M19" s="212"/>
      <c r="N19" s="212"/>
      <c r="O19" s="212"/>
      <c r="P19" s="212"/>
      <c r="Q19" s="212"/>
      <c r="R19" s="212"/>
      <c r="S19" s="212"/>
      <c r="T19" s="212"/>
      <c r="U19" s="212"/>
      <c r="V19" s="212"/>
      <c r="W19" s="212"/>
      <c r="X19" s="212"/>
      <c r="Y19" s="212"/>
      <c r="Z19" s="212"/>
      <c r="AA19" s="212"/>
    </row>
    <row r="20" spans="1:27" s="33" customFormat="1" ht="21" customHeight="1" x14ac:dyDescent="0.25"/>
    <row r="21" spans="1:27" ht="15.75" customHeight="1" x14ac:dyDescent="0.25">
      <c r="A21" s="227" t="s">
        <v>9</v>
      </c>
      <c r="B21" s="230" t="s">
        <v>117</v>
      </c>
      <c r="C21" s="231"/>
      <c r="D21" s="230" t="s">
        <v>118</v>
      </c>
      <c r="E21" s="231"/>
      <c r="F21" s="234" t="s">
        <v>72</v>
      </c>
      <c r="G21" s="235"/>
      <c r="H21" s="235"/>
      <c r="I21" s="236"/>
      <c r="J21" s="227" t="s">
        <v>119</v>
      </c>
      <c r="K21" s="230" t="s">
        <v>120</v>
      </c>
      <c r="L21" s="231"/>
      <c r="M21" s="230" t="s">
        <v>121</v>
      </c>
      <c r="N21" s="231"/>
      <c r="O21" s="230" t="s">
        <v>122</v>
      </c>
      <c r="P21" s="231"/>
      <c r="Q21" s="230" t="s">
        <v>123</v>
      </c>
      <c r="R21" s="231"/>
      <c r="S21" s="227" t="s">
        <v>124</v>
      </c>
      <c r="T21" s="227" t="s">
        <v>125</v>
      </c>
      <c r="U21" s="227" t="s">
        <v>126</v>
      </c>
      <c r="V21" s="230" t="s">
        <v>127</v>
      </c>
      <c r="W21" s="231"/>
      <c r="X21" s="234" t="s">
        <v>95</v>
      </c>
      <c r="Y21" s="235"/>
      <c r="Z21" s="234" t="s">
        <v>96</v>
      </c>
      <c r="AA21" s="235"/>
    </row>
    <row r="22" spans="1:27" ht="216" customHeight="1" x14ac:dyDescent="0.25">
      <c r="A22" s="228"/>
      <c r="B22" s="232"/>
      <c r="C22" s="233"/>
      <c r="D22" s="232"/>
      <c r="E22" s="233"/>
      <c r="F22" s="234" t="s">
        <v>128</v>
      </c>
      <c r="G22" s="236"/>
      <c r="H22" s="234" t="s">
        <v>129</v>
      </c>
      <c r="I22" s="236"/>
      <c r="J22" s="229"/>
      <c r="K22" s="232"/>
      <c r="L22" s="233"/>
      <c r="M22" s="232"/>
      <c r="N22" s="233"/>
      <c r="O22" s="232"/>
      <c r="P22" s="233"/>
      <c r="Q22" s="232"/>
      <c r="R22" s="233"/>
      <c r="S22" s="229"/>
      <c r="T22" s="229"/>
      <c r="U22" s="229"/>
      <c r="V22" s="232"/>
      <c r="W22" s="233"/>
      <c r="X22" s="34" t="s">
        <v>97</v>
      </c>
      <c r="Y22" s="34" t="s">
        <v>98</v>
      </c>
      <c r="Z22" s="34" t="s">
        <v>99</v>
      </c>
      <c r="AA22" s="34" t="s">
        <v>100</v>
      </c>
    </row>
    <row r="23" spans="1:27" ht="60" customHeight="1" x14ac:dyDescent="0.25">
      <c r="A23" s="229"/>
      <c r="B23" s="41" t="s">
        <v>101</v>
      </c>
      <c r="C23" s="41" t="s">
        <v>102</v>
      </c>
      <c r="D23" s="41" t="s">
        <v>101</v>
      </c>
      <c r="E23" s="41" t="s">
        <v>102</v>
      </c>
      <c r="F23" s="41" t="s">
        <v>101</v>
      </c>
      <c r="G23" s="41" t="s">
        <v>102</v>
      </c>
      <c r="H23" s="41" t="s">
        <v>101</v>
      </c>
      <c r="I23" s="41" t="s">
        <v>102</v>
      </c>
      <c r="J23" s="41" t="s">
        <v>101</v>
      </c>
      <c r="K23" s="41" t="s">
        <v>101</v>
      </c>
      <c r="L23" s="41" t="s">
        <v>102</v>
      </c>
      <c r="M23" s="41" t="s">
        <v>101</v>
      </c>
      <c r="N23" s="41" t="s">
        <v>102</v>
      </c>
      <c r="O23" s="41" t="s">
        <v>101</v>
      </c>
      <c r="P23" s="41" t="s">
        <v>102</v>
      </c>
      <c r="Q23" s="41" t="s">
        <v>101</v>
      </c>
      <c r="R23" s="41" t="s">
        <v>102</v>
      </c>
      <c r="S23" s="41" t="s">
        <v>101</v>
      </c>
      <c r="T23" s="41" t="s">
        <v>101</v>
      </c>
      <c r="U23" s="41" t="s">
        <v>101</v>
      </c>
      <c r="V23" s="41" t="s">
        <v>101</v>
      </c>
      <c r="W23" s="41" t="s">
        <v>102</v>
      </c>
      <c r="X23" s="41" t="s">
        <v>101</v>
      </c>
      <c r="Y23" s="41" t="s">
        <v>101</v>
      </c>
      <c r="Z23" s="34" t="s">
        <v>101</v>
      </c>
      <c r="AA23" s="34" t="s">
        <v>101</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519</v>
      </c>
      <c r="B25" s="17" t="s">
        <v>103</v>
      </c>
      <c r="C25" s="17" t="s">
        <v>103</v>
      </c>
      <c r="D25" s="17" t="s">
        <v>103</v>
      </c>
      <c r="E25" s="17" t="s">
        <v>103</v>
      </c>
      <c r="F25" s="17" t="s">
        <v>103</v>
      </c>
      <c r="G25" s="17" t="s">
        <v>103</v>
      </c>
      <c r="H25" s="17" t="s">
        <v>103</v>
      </c>
      <c r="I25" s="17" t="s">
        <v>103</v>
      </c>
      <c r="J25" s="17" t="s">
        <v>103</v>
      </c>
      <c r="K25" s="17" t="s">
        <v>103</v>
      </c>
      <c r="L25" s="17" t="s">
        <v>103</v>
      </c>
      <c r="M25" s="17" t="s">
        <v>103</v>
      </c>
      <c r="N25" s="17" t="s">
        <v>103</v>
      </c>
      <c r="O25" s="17" t="s">
        <v>103</v>
      </c>
      <c r="P25" s="17" t="s">
        <v>103</v>
      </c>
      <c r="Q25" s="17" t="s">
        <v>103</v>
      </c>
      <c r="R25" s="17" t="s">
        <v>103</v>
      </c>
      <c r="S25" s="17" t="s">
        <v>103</v>
      </c>
      <c r="T25" s="17" t="s">
        <v>103</v>
      </c>
      <c r="U25" s="17" t="s">
        <v>103</v>
      </c>
      <c r="V25" s="17" t="s">
        <v>103</v>
      </c>
      <c r="W25" s="17" t="s">
        <v>103</v>
      </c>
      <c r="X25" s="17" t="s">
        <v>103</v>
      </c>
      <c r="Y25" s="17" t="s">
        <v>103</v>
      </c>
      <c r="Z25" s="17" t="s">
        <v>103</v>
      </c>
      <c r="AA25" s="17" t="s">
        <v>103</v>
      </c>
    </row>
    <row r="26" spans="1:27" s="36" customFormat="1" ht="12.75" x14ac:dyDescent="0.2">
      <c r="A26" s="44"/>
      <c r="B26" s="44"/>
      <c r="C26" s="44"/>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4A95BD-40AB-4D09-A0B9-5F130B7960BE}">
  <sheetPr codeName="Лист7">
    <pageSetUpPr fitToPage="1"/>
  </sheetPr>
  <dimension ref="A1:C30"/>
  <sheetViews>
    <sheetView view="pageBreakPreview" topLeftCell="A10" zoomScale="85" zoomScaleSheetLayoutView="85" workbookViewId="0">
      <selection activeCell="C30" sqref="C30"/>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2" customFormat="1" ht="18.75" x14ac:dyDescent="0.2">
      <c r="A1" s="45"/>
      <c r="B1" s="45"/>
      <c r="C1" s="4" t="str">
        <f>'1. паспорт местоположение'!$C$1</f>
        <v>Приложение  № _____</v>
      </c>
    </row>
    <row r="2" spans="1:3" s="2" customFormat="1" ht="18.75" x14ac:dyDescent="0.3">
      <c r="A2" s="45"/>
      <c r="B2" s="45"/>
      <c r="C2" s="5" t="str">
        <f>'1. паспорт местоположение'!$C$2</f>
        <v>к приказу Минэнерго России</v>
      </c>
    </row>
    <row r="3" spans="1:3" s="2" customFormat="1" ht="18.75" x14ac:dyDescent="0.3">
      <c r="A3" s="45"/>
      <c r="B3" s="45"/>
      <c r="C3" s="5" t="str">
        <f>'1. паспорт местоположение'!$C$3</f>
        <v>от «__» _____ 201_ г. №___</v>
      </c>
    </row>
    <row r="4" spans="1:3" s="2" customFormat="1" ht="15.75" x14ac:dyDescent="0.2">
      <c r="A4" s="45"/>
      <c r="B4" s="45"/>
      <c r="C4" s="45"/>
    </row>
    <row r="5" spans="1:3" s="2" customFormat="1" ht="15.75" x14ac:dyDescent="0.2">
      <c r="A5" s="213" t="str">
        <f>'1. паспорт местоположение'!$A$5:$C$5</f>
        <v>Год раскрытия информации: 2025 год</v>
      </c>
      <c r="B5" s="239"/>
      <c r="C5" s="239"/>
    </row>
    <row r="6" spans="1:3" s="2" customFormat="1" ht="15.75" x14ac:dyDescent="0.2">
      <c r="A6" s="45"/>
      <c r="B6" s="45"/>
      <c r="C6" s="45"/>
    </row>
    <row r="7" spans="1:3" s="2" customFormat="1" ht="18.75" x14ac:dyDescent="0.2">
      <c r="A7" s="240" t="s">
        <v>130</v>
      </c>
      <c r="B7" s="239"/>
      <c r="C7" s="239"/>
    </row>
    <row r="8" spans="1:3" s="2" customFormat="1" ht="15.75" x14ac:dyDescent="0.2">
      <c r="A8" s="45"/>
      <c r="B8" s="45"/>
      <c r="C8" s="45"/>
    </row>
    <row r="9" spans="1:3" s="2" customFormat="1" ht="18.75" x14ac:dyDescent="0.2">
      <c r="A9" s="241" t="s">
        <v>4</v>
      </c>
      <c r="B9" s="239"/>
      <c r="C9" s="239"/>
    </row>
    <row r="10" spans="1:3" s="2" customFormat="1" ht="15.75" x14ac:dyDescent="0.2">
      <c r="A10" s="239" t="s">
        <v>131</v>
      </c>
      <c r="B10" s="239"/>
      <c r="C10" s="239"/>
    </row>
    <row r="11" spans="1:3" s="2" customFormat="1" ht="15.75" x14ac:dyDescent="0.2">
      <c r="A11" s="45"/>
      <c r="B11" s="45"/>
      <c r="C11" s="45"/>
    </row>
    <row r="12" spans="1:3" s="2" customFormat="1" ht="18.75" x14ac:dyDescent="0.2">
      <c r="A12" s="241" t="str">
        <f>'1. паспорт местоположение'!$A$12</f>
        <v>P_СГЭС_1</v>
      </c>
      <c r="B12" s="239"/>
      <c r="C12" s="239"/>
    </row>
    <row r="13" spans="1:3" s="2" customFormat="1" ht="15.75" x14ac:dyDescent="0.2">
      <c r="A13" s="239" t="s">
        <v>132</v>
      </c>
      <c r="B13" s="239"/>
      <c r="C13" s="239"/>
    </row>
    <row r="14" spans="1:3" s="2" customFormat="1" ht="15.75" x14ac:dyDescent="0.2">
      <c r="A14" s="45"/>
      <c r="B14" s="45"/>
      <c r="C14" s="45"/>
    </row>
    <row r="15" spans="1:3" s="46" customFormat="1" ht="75" customHeight="1" x14ac:dyDescent="0.2">
      <c r="A15" s="237" t="str">
        <f>'1. паспорт местоположение'!$A$15</f>
        <v>Приобретение сушильных шкафов - 2 шт</v>
      </c>
      <c r="B15" s="238"/>
      <c r="C15" s="238"/>
    </row>
    <row r="16" spans="1:3" s="46" customFormat="1" ht="15.75" x14ac:dyDescent="0.2">
      <c r="A16" s="239" t="s">
        <v>133</v>
      </c>
      <c r="B16" s="239"/>
      <c r="C16" s="239"/>
    </row>
    <row r="17" spans="1:3" s="46" customFormat="1" ht="15.75" x14ac:dyDescent="0.2">
      <c r="A17" s="45"/>
      <c r="B17" s="45"/>
      <c r="C17" s="45"/>
    </row>
    <row r="18" spans="1:3" s="46" customFormat="1" ht="15.75" x14ac:dyDescent="0.2">
      <c r="A18" s="216" t="s">
        <v>134</v>
      </c>
      <c r="B18" s="239"/>
      <c r="C18" s="239"/>
    </row>
    <row r="19" spans="1:3" s="46" customFormat="1" ht="15.75" x14ac:dyDescent="0.2">
      <c r="A19" s="45"/>
      <c r="B19" s="45"/>
      <c r="C19" s="45"/>
    </row>
    <row r="20" spans="1:3" s="46" customFormat="1" ht="39.75" customHeight="1" x14ac:dyDescent="0.2">
      <c r="A20" s="47" t="s">
        <v>9</v>
      </c>
      <c r="B20" s="48" t="s">
        <v>10</v>
      </c>
      <c r="C20" s="25" t="s">
        <v>11</v>
      </c>
    </row>
    <row r="21" spans="1:3" s="46" customFormat="1" ht="16.5" customHeight="1" x14ac:dyDescent="0.2">
      <c r="A21" s="25">
        <v>1</v>
      </c>
      <c r="B21" s="48">
        <v>2</v>
      </c>
      <c r="C21" s="25">
        <v>3</v>
      </c>
    </row>
    <row r="22" spans="1:3" s="46" customFormat="1" ht="33.75" customHeight="1" x14ac:dyDescent="0.2">
      <c r="A22" s="49" t="s">
        <v>12</v>
      </c>
      <c r="B22" s="50" t="s">
        <v>135</v>
      </c>
      <c r="C22" s="25" t="s">
        <v>529</v>
      </c>
    </row>
    <row r="23" spans="1:3" ht="42.75" customHeight="1" x14ac:dyDescent="0.25">
      <c r="A23" s="49" t="s">
        <v>14</v>
      </c>
      <c r="B23" s="50" t="s">
        <v>136</v>
      </c>
      <c r="C23" s="25" t="s">
        <v>534</v>
      </c>
    </row>
    <row r="24" spans="1:3" ht="63" customHeight="1" x14ac:dyDescent="0.25">
      <c r="A24" s="49" t="s">
        <v>16</v>
      </c>
      <c r="B24" s="50" t="s">
        <v>137</v>
      </c>
      <c r="C24" s="25" t="s">
        <v>541</v>
      </c>
    </row>
    <row r="25" spans="1:3" ht="63" customHeight="1" x14ac:dyDescent="0.25">
      <c r="A25" s="49" t="s">
        <v>18</v>
      </c>
      <c r="B25" s="50" t="s">
        <v>138</v>
      </c>
      <c r="C25" s="25" t="s">
        <v>188</v>
      </c>
    </row>
    <row r="26" spans="1:3" ht="42.75" customHeight="1" x14ac:dyDescent="0.25">
      <c r="A26" s="49" t="s">
        <v>20</v>
      </c>
      <c r="B26" s="50" t="s">
        <v>139</v>
      </c>
      <c r="C26" s="25" t="s">
        <v>535</v>
      </c>
    </row>
    <row r="27" spans="1:3" ht="42.75" customHeight="1" x14ac:dyDescent="0.25">
      <c r="A27" s="49" t="s">
        <v>22</v>
      </c>
      <c r="B27" s="50" t="s">
        <v>140</v>
      </c>
      <c r="C27" s="25" t="s">
        <v>545</v>
      </c>
    </row>
    <row r="28" spans="1:3" ht="42.75" customHeight="1" x14ac:dyDescent="0.25">
      <c r="A28" s="49" t="s">
        <v>24</v>
      </c>
      <c r="B28" s="50" t="s">
        <v>141</v>
      </c>
      <c r="C28" s="25">
        <v>2025</v>
      </c>
    </row>
    <row r="29" spans="1:3" ht="42.75" customHeight="1" x14ac:dyDescent="0.25">
      <c r="A29" s="49" t="s">
        <v>26</v>
      </c>
      <c r="B29" s="47" t="s">
        <v>142</v>
      </c>
      <c r="C29" s="25">
        <v>2025</v>
      </c>
    </row>
    <row r="30" spans="1:3" ht="42.75" customHeight="1" x14ac:dyDescent="0.25">
      <c r="A30" s="49" t="s">
        <v>28</v>
      </c>
      <c r="B30" s="47" t="s">
        <v>143</v>
      </c>
      <c r="C30" s="25" t="s">
        <v>546</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9B1899-0015-47FD-9E6A-8F66C08AFFA3}">
  <sheetPr codeName="Лист8">
    <pageSetUpPr fitToPage="1"/>
  </sheetPr>
  <dimension ref="A1:AB28"/>
  <sheetViews>
    <sheetView zoomScale="55" zoomScaleNormal="55" zoomScaleSheetLayoutView="80" workbookViewId="0"/>
  </sheetViews>
  <sheetFormatPr defaultColWidth="9.140625"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13" t="str">
        <f>'1. паспорт местоположение'!$A$5:$C$5</f>
        <v>Год раскрытия информации: 2025 год</v>
      </c>
      <c r="B4" s="213"/>
      <c r="C4" s="213"/>
      <c r="D4" s="213"/>
      <c r="E4" s="213"/>
      <c r="F4" s="213"/>
      <c r="G4" s="213"/>
      <c r="H4" s="213"/>
      <c r="I4" s="213"/>
      <c r="J4" s="213"/>
      <c r="K4" s="213"/>
      <c r="L4" s="213"/>
      <c r="M4" s="213"/>
      <c r="N4" s="213"/>
      <c r="O4" s="213"/>
      <c r="P4" s="213"/>
      <c r="Q4" s="213"/>
      <c r="R4" s="213"/>
      <c r="S4" s="213"/>
      <c r="T4" s="213"/>
      <c r="U4" s="213"/>
      <c r="V4" s="213"/>
      <c r="W4" s="213"/>
      <c r="X4" s="213"/>
      <c r="Y4" s="213"/>
      <c r="Z4" s="213"/>
    </row>
    <row r="6" spans="1:28" ht="18.75" x14ac:dyDescent="0.25">
      <c r="A6" s="214" t="s">
        <v>3</v>
      </c>
      <c r="B6" s="214"/>
      <c r="C6" s="214"/>
      <c r="D6" s="214"/>
      <c r="E6" s="214"/>
      <c r="F6" s="214"/>
      <c r="G6" s="214"/>
      <c r="H6" s="214"/>
      <c r="I6" s="214"/>
      <c r="J6" s="214"/>
      <c r="K6" s="214"/>
      <c r="L6" s="214"/>
      <c r="M6" s="214"/>
      <c r="N6" s="214"/>
      <c r="O6" s="214"/>
      <c r="P6" s="214"/>
      <c r="Q6" s="214"/>
      <c r="R6" s="214"/>
      <c r="S6" s="214"/>
      <c r="T6" s="214"/>
      <c r="U6" s="214"/>
      <c r="V6" s="214"/>
      <c r="W6" s="214"/>
      <c r="X6" s="214"/>
      <c r="Y6" s="214"/>
      <c r="Z6" s="214"/>
      <c r="AA6" s="8"/>
      <c r="AB6" s="8"/>
    </row>
    <row r="7" spans="1:28" ht="18.75" x14ac:dyDescent="0.25">
      <c r="A7" s="214"/>
      <c r="B7" s="214"/>
      <c r="C7" s="214"/>
      <c r="D7" s="214"/>
      <c r="E7" s="214"/>
      <c r="F7" s="214"/>
      <c r="G7" s="214"/>
      <c r="H7" s="214"/>
      <c r="I7" s="214"/>
      <c r="J7" s="214"/>
      <c r="K7" s="214"/>
      <c r="L7" s="214"/>
      <c r="M7" s="214"/>
      <c r="N7" s="214"/>
      <c r="O7" s="214"/>
      <c r="P7" s="214"/>
      <c r="Q7" s="214"/>
      <c r="R7" s="214"/>
      <c r="S7" s="214"/>
      <c r="T7" s="214"/>
      <c r="U7" s="214"/>
      <c r="V7" s="214"/>
      <c r="W7" s="214"/>
      <c r="X7" s="214"/>
      <c r="Y7" s="214"/>
      <c r="Z7" s="214"/>
      <c r="AA7" s="8"/>
      <c r="AB7" s="8"/>
    </row>
    <row r="8" spans="1:28" ht="15.75" x14ac:dyDescent="0.25">
      <c r="A8" s="215" t="s">
        <v>4</v>
      </c>
      <c r="B8" s="215"/>
      <c r="C8" s="215"/>
      <c r="D8" s="215"/>
      <c r="E8" s="215"/>
      <c r="F8" s="215"/>
      <c r="G8" s="215"/>
      <c r="H8" s="215"/>
      <c r="I8" s="215"/>
      <c r="J8" s="215"/>
      <c r="K8" s="215"/>
      <c r="L8" s="215"/>
      <c r="M8" s="215"/>
      <c r="N8" s="215"/>
      <c r="O8" s="215"/>
      <c r="P8" s="215"/>
      <c r="Q8" s="215"/>
      <c r="R8" s="215"/>
      <c r="S8" s="215"/>
      <c r="T8" s="215"/>
      <c r="U8" s="215"/>
      <c r="V8" s="215"/>
      <c r="W8" s="215"/>
      <c r="X8" s="215"/>
      <c r="Y8" s="215"/>
      <c r="Z8" s="215"/>
      <c r="AA8" s="10"/>
      <c r="AB8" s="10"/>
    </row>
    <row r="9" spans="1:28" ht="15.75" x14ac:dyDescent="0.25">
      <c r="A9" s="210" t="s">
        <v>5</v>
      </c>
      <c r="B9" s="210"/>
      <c r="C9" s="210"/>
      <c r="D9" s="210"/>
      <c r="E9" s="210"/>
      <c r="F9" s="210"/>
      <c r="G9" s="210"/>
      <c r="H9" s="210"/>
      <c r="I9" s="210"/>
      <c r="J9" s="210"/>
      <c r="K9" s="210"/>
      <c r="L9" s="210"/>
      <c r="M9" s="210"/>
      <c r="N9" s="210"/>
      <c r="O9" s="210"/>
      <c r="P9" s="210"/>
      <c r="Q9" s="210"/>
      <c r="R9" s="210"/>
      <c r="S9" s="210"/>
      <c r="T9" s="210"/>
      <c r="U9" s="210"/>
      <c r="V9" s="210"/>
      <c r="W9" s="210"/>
      <c r="X9" s="210"/>
      <c r="Y9" s="210"/>
      <c r="Z9" s="210"/>
      <c r="AA9" s="11"/>
      <c r="AB9" s="11"/>
    </row>
    <row r="10" spans="1:28" ht="18.75" x14ac:dyDescent="0.25">
      <c r="A10" s="214"/>
      <c r="B10" s="214"/>
      <c r="C10" s="214"/>
      <c r="D10" s="214"/>
      <c r="E10" s="214"/>
      <c r="F10" s="214"/>
      <c r="G10" s="214"/>
      <c r="H10" s="214"/>
      <c r="I10" s="214"/>
      <c r="J10" s="214"/>
      <c r="K10" s="214"/>
      <c r="L10" s="214"/>
      <c r="M10" s="214"/>
      <c r="N10" s="214"/>
      <c r="O10" s="214"/>
      <c r="P10" s="214"/>
      <c r="Q10" s="214"/>
      <c r="R10" s="214"/>
      <c r="S10" s="214"/>
      <c r="T10" s="214"/>
      <c r="U10" s="214"/>
      <c r="V10" s="214"/>
      <c r="W10" s="214"/>
      <c r="X10" s="214"/>
      <c r="Y10" s="214"/>
      <c r="Z10" s="214"/>
      <c r="AA10" s="8"/>
      <c r="AB10" s="8"/>
    </row>
    <row r="11" spans="1:28" ht="15.75" x14ac:dyDescent="0.25">
      <c r="A11" s="215" t="str">
        <f>'1. паспорт местоположение'!$A$12</f>
        <v>P_СГЭС_1</v>
      </c>
      <c r="B11" s="215"/>
      <c r="C11" s="215"/>
      <c r="D11" s="215"/>
      <c r="E11" s="215"/>
      <c r="F11" s="215"/>
      <c r="G11" s="215"/>
      <c r="H11" s="215"/>
      <c r="I11" s="215"/>
      <c r="J11" s="215"/>
      <c r="K11" s="215"/>
      <c r="L11" s="215"/>
      <c r="M11" s="215"/>
      <c r="N11" s="215"/>
      <c r="O11" s="215"/>
      <c r="P11" s="215"/>
      <c r="Q11" s="215"/>
      <c r="R11" s="215"/>
      <c r="S11" s="215"/>
      <c r="T11" s="215"/>
      <c r="U11" s="215"/>
      <c r="V11" s="215"/>
      <c r="W11" s="215"/>
      <c r="X11" s="215"/>
      <c r="Y11" s="215"/>
      <c r="Z11" s="215"/>
      <c r="AA11" s="10"/>
      <c r="AB11" s="10"/>
    </row>
    <row r="12" spans="1:28" ht="15.75" x14ac:dyDescent="0.25">
      <c r="A12" s="210" t="s">
        <v>6</v>
      </c>
      <c r="B12" s="210"/>
      <c r="C12" s="210"/>
      <c r="D12" s="210"/>
      <c r="E12" s="210"/>
      <c r="F12" s="210"/>
      <c r="G12" s="210"/>
      <c r="H12" s="210"/>
      <c r="I12" s="210"/>
      <c r="J12" s="210"/>
      <c r="K12" s="210"/>
      <c r="L12" s="210"/>
      <c r="M12" s="210"/>
      <c r="N12" s="210"/>
      <c r="O12" s="210"/>
      <c r="P12" s="210"/>
      <c r="Q12" s="210"/>
      <c r="R12" s="210"/>
      <c r="S12" s="210"/>
      <c r="T12" s="210"/>
      <c r="U12" s="210"/>
      <c r="V12" s="210"/>
      <c r="W12" s="210"/>
      <c r="X12" s="210"/>
      <c r="Y12" s="210"/>
      <c r="Z12" s="210"/>
      <c r="AA12" s="11"/>
      <c r="AB12" s="11"/>
    </row>
    <row r="13" spans="1:28" ht="18.75" x14ac:dyDescent="0.25">
      <c r="A13" s="217"/>
      <c r="B13" s="217"/>
      <c r="C13" s="217"/>
      <c r="D13" s="217"/>
      <c r="E13" s="217"/>
      <c r="F13" s="217"/>
      <c r="G13" s="217"/>
      <c r="H13" s="217"/>
      <c r="I13" s="217"/>
      <c r="J13" s="217"/>
      <c r="K13" s="217"/>
      <c r="L13" s="217"/>
      <c r="M13" s="217"/>
      <c r="N13" s="217"/>
      <c r="O13" s="217"/>
      <c r="P13" s="217"/>
      <c r="Q13" s="217"/>
      <c r="R13" s="217"/>
      <c r="S13" s="217"/>
      <c r="T13" s="217"/>
      <c r="U13" s="217"/>
      <c r="V13" s="217"/>
      <c r="W13" s="217"/>
      <c r="X13" s="217"/>
      <c r="Y13" s="217"/>
      <c r="Z13" s="217"/>
      <c r="AA13" s="52"/>
      <c r="AB13" s="52"/>
    </row>
    <row r="14" spans="1:28" ht="33.75" customHeight="1" x14ac:dyDescent="0.25">
      <c r="A14" s="215" t="str">
        <f>'1. паспорт местоположение'!$A$15</f>
        <v>Приобретение сушильных шкафов - 2 шт</v>
      </c>
      <c r="B14" s="215"/>
      <c r="C14" s="215"/>
      <c r="D14" s="215"/>
      <c r="E14" s="215"/>
      <c r="F14" s="215"/>
      <c r="G14" s="215"/>
      <c r="H14" s="215"/>
      <c r="I14" s="215"/>
      <c r="J14" s="215"/>
      <c r="K14" s="215"/>
      <c r="L14" s="215"/>
      <c r="M14" s="215"/>
      <c r="N14" s="215"/>
      <c r="O14" s="215"/>
      <c r="P14" s="215"/>
      <c r="Q14" s="215"/>
      <c r="R14" s="215"/>
      <c r="S14" s="215"/>
      <c r="T14" s="215"/>
      <c r="U14" s="215"/>
      <c r="V14" s="215"/>
      <c r="W14" s="215"/>
      <c r="X14" s="215"/>
      <c r="Y14" s="215"/>
      <c r="Z14" s="215"/>
      <c r="AA14" s="10"/>
      <c r="AB14" s="10"/>
    </row>
    <row r="15" spans="1:28" ht="15.75" x14ac:dyDescent="0.25">
      <c r="A15" s="210" t="s">
        <v>7</v>
      </c>
      <c r="B15" s="210"/>
      <c r="C15" s="210"/>
      <c r="D15" s="210"/>
      <c r="E15" s="210"/>
      <c r="F15" s="210"/>
      <c r="G15" s="210"/>
      <c r="H15" s="210"/>
      <c r="I15" s="210"/>
      <c r="J15" s="210"/>
      <c r="K15" s="210"/>
      <c r="L15" s="210"/>
      <c r="M15" s="210"/>
      <c r="N15" s="210"/>
      <c r="O15" s="210"/>
      <c r="P15" s="210"/>
      <c r="Q15" s="210"/>
      <c r="R15" s="210"/>
      <c r="S15" s="210"/>
      <c r="T15" s="210"/>
      <c r="U15" s="210"/>
      <c r="V15" s="210"/>
      <c r="W15" s="210"/>
      <c r="X15" s="210"/>
      <c r="Y15" s="210"/>
      <c r="Z15" s="210"/>
      <c r="AA15" s="11"/>
      <c r="AB15" s="11"/>
    </row>
    <row r="16" spans="1:28" x14ac:dyDescent="0.25">
      <c r="A16" s="242"/>
      <c r="B16" s="242"/>
      <c r="C16" s="242"/>
      <c r="D16" s="242"/>
      <c r="E16" s="242"/>
      <c r="F16" s="242"/>
      <c r="G16" s="242"/>
      <c r="H16" s="242"/>
      <c r="I16" s="242"/>
      <c r="J16" s="242"/>
      <c r="K16" s="242"/>
      <c r="L16" s="242"/>
      <c r="M16" s="242"/>
      <c r="N16" s="242"/>
      <c r="O16" s="242"/>
      <c r="P16" s="242"/>
      <c r="Q16" s="242"/>
      <c r="R16" s="242"/>
      <c r="S16" s="242"/>
      <c r="T16" s="242"/>
      <c r="U16" s="242"/>
      <c r="V16" s="242"/>
      <c r="W16" s="242"/>
      <c r="X16" s="242"/>
      <c r="Y16" s="242"/>
      <c r="Z16" s="242"/>
      <c r="AA16" s="53"/>
      <c r="AB16" s="53"/>
    </row>
    <row r="17" spans="1:28" x14ac:dyDescent="0.2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53"/>
      <c r="AB17" s="53"/>
    </row>
    <row r="18" spans="1:28" x14ac:dyDescent="0.2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53"/>
      <c r="AB18" s="53"/>
    </row>
    <row r="19" spans="1:28" x14ac:dyDescent="0.2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53"/>
      <c r="AB19" s="53"/>
    </row>
    <row r="20" spans="1:28" x14ac:dyDescent="0.25">
      <c r="A20" s="242"/>
      <c r="B20" s="242"/>
      <c r="C20" s="242"/>
      <c r="D20" s="242"/>
      <c r="E20" s="242"/>
      <c r="F20" s="242"/>
      <c r="G20" s="242"/>
      <c r="H20" s="242"/>
      <c r="I20" s="242"/>
      <c r="J20" s="242"/>
      <c r="K20" s="242"/>
      <c r="L20" s="242"/>
      <c r="M20" s="242"/>
      <c r="N20" s="242"/>
      <c r="O20" s="242"/>
      <c r="P20" s="242"/>
      <c r="Q20" s="242"/>
      <c r="R20" s="242"/>
      <c r="S20" s="242"/>
      <c r="T20" s="242"/>
      <c r="U20" s="242"/>
      <c r="V20" s="242"/>
      <c r="W20" s="242"/>
      <c r="X20" s="242"/>
      <c r="Y20" s="242"/>
      <c r="Z20" s="242"/>
      <c r="AA20" s="53"/>
      <c r="AB20" s="53"/>
    </row>
    <row r="21" spans="1:28" x14ac:dyDescent="0.25">
      <c r="A21" s="242"/>
      <c r="B21" s="242"/>
      <c r="C21" s="242"/>
      <c r="D21" s="242"/>
      <c r="E21" s="242"/>
      <c r="F21" s="242"/>
      <c r="G21" s="242"/>
      <c r="H21" s="242"/>
      <c r="I21" s="242"/>
      <c r="J21" s="242"/>
      <c r="K21" s="242"/>
      <c r="L21" s="242"/>
      <c r="M21" s="242"/>
      <c r="N21" s="242"/>
      <c r="O21" s="242"/>
      <c r="P21" s="242"/>
      <c r="Q21" s="242"/>
      <c r="R21" s="242"/>
      <c r="S21" s="242"/>
      <c r="T21" s="242"/>
      <c r="U21" s="242"/>
      <c r="V21" s="242"/>
      <c r="W21" s="242"/>
      <c r="X21" s="242"/>
      <c r="Y21" s="242"/>
      <c r="Z21" s="242"/>
      <c r="AA21" s="53"/>
      <c r="AB21" s="53"/>
    </row>
    <row r="22" spans="1:28" x14ac:dyDescent="0.25">
      <c r="A22" s="247" t="s">
        <v>144</v>
      </c>
      <c r="B22" s="247"/>
      <c r="C22" s="247"/>
      <c r="D22" s="247"/>
      <c r="E22" s="247"/>
      <c r="F22" s="247"/>
      <c r="G22" s="247"/>
      <c r="H22" s="247"/>
      <c r="I22" s="247"/>
      <c r="J22" s="247"/>
      <c r="K22" s="247"/>
      <c r="L22" s="247"/>
      <c r="M22" s="247"/>
      <c r="N22" s="247"/>
      <c r="O22" s="247"/>
      <c r="P22" s="247"/>
      <c r="Q22" s="247"/>
      <c r="R22" s="247"/>
      <c r="S22" s="247"/>
      <c r="T22" s="247"/>
      <c r="U22" s="247"/>
      <c r="V22" s="247"/>
      <c r="W22" s="247"/>
      <c r="X22" s="247"/>
      <c r="Y22" s="247"/>
      <c r="Z22" s="247"/>
      <c r="AA22" s="54"/>
      <c r="AB22" s="54"/>
    </row>
    <row r="23" spans="1:28" ht="32.25" customHeight="1" x14ac:dyDescent="0.25">
      <c r="A23" s="243" t="s">
        <v>145</v>
      </c>
      <c r="B23" s="244"/>
      <c r="C23" s="244"/>
      <c r="D23" s="244"/>
      <c r="E23" s="244"/>
      <c r="F23" s="244"/>
      <c r="G23" s="244"/>
      <c r="H23" s="244"/>
      <c r="I23" s="244"/>
      <c r="J23" s="244"/>
      <c r="K23" s="244"/>
      <c r="L23" s="245"/>
      <c r="M23" s="246" t="s">
        <v>146</v>
      </c>
      <c r="N23" s="246"/>
      <c r="O23" s="246"/>
      <c r="P23" s="246"/>
      <c r="Q23" s="246"/>
      <c r="R23" s="246"/>
      <c r="S23" s="246"/>
      <c r="T23" s="246"/>
      <c r="U23" s="246"/>
      <c r="V23" s="246"/>
      <c r="W23" s="246"/>
      <c r="X23" s="246"/>
      <c r="Y23" s="246"/>
      <c r="Z23" s="246"/>
    </row>
    <row r="24" spans="1:28" ht="151.5" customHeight="1" x14ac:dyDescent="0.25">
      <c r="A24" s="30" t="s">
        <v>147</v>
      </c>
      <c r="B24" s="55" t="s">
        <v>148</v>
      </c>
      <c r="C24" s="30" t="s">
        <v>149</v>
      </c>
      <c r="D24" s="30" t="s">
        <v>150</v>
      </c>
      <c r="E24" s="30" t="s">
        <v>151</v>
      </c>
      <c r="F24" s="30" t="s">
        <v>152</v>
      </c>
      <c r="G24" s="30" t="s">
        <v>153</v>
      </c>
      <c r="H24" s="30" t="s">
        <v>154</v>
      </c>
      <c r="I24" s="30" t="s">
        <v>155</v>
      </c>
      <c r="J24" s="30" t="s">
        <v>156</v>
      </c>
      <c r="K24" s="55" t="s">
        <v>157</v>
      </c>
      <c r="L24" s="55" t="s">
        <v>158</v>
      </c>
      <c r="M24" s="56" t="s">
        <v>159</v>
      </c>
      <c r="N24" s="55" t="s">
        <v>160</v>
      </c>
      <c r="O24" s="30" t="s">
        <v>161</v>
      </c>
      <c r="P24" s="30" t="s">
        <v>162</v>
      </c>
      <c r="Q24" s="30" t="s">
        <v>163</v>
      </c>
      <c r="R24" s="30" t="s">
        <v>154</v>
      </c>
      <c r="S24" s="30" t="s">
        <v>164</v>
      </c>
      <c r="T24" s="30" t="s">
        <v>165</v>
      </c>
      <c r="U24" s="30" t="s">
        <v>166</v>
      </c>
      <c r="V24" s="30" t="s">
        <v>163</v>
      </c>
      <c r="W24" s="57" t="s">
        <v>167</v>
      </c>
      <c r="X24" s="57" t="s">
        <v>168</v>
      </c>
      <c r="Y24" s="57" t="s">
        <v>169</v>
      </c>
      <c r="Z24" s="58" t="s">
        <v>170</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103</v>
      </c>
      <c r="B26" s="59" t="s">
        <v>103</v>
      </c>
      <c r="C26" s="59" t="s">
        <v>103</v>
      </c>
      <c r="D26" s="59" t="s">
        <v>103</v>
      </c>
      <c r="E26" s="59" t="s">
        <v>103</v>
      </c>
      <c r="F26" s="59" t="s">
        <v>103</v>
      </c>
      <c r="G26" s="59" t="s">
        <v>103</v>
      </c>
      <c r="H26" s="59" t="s">
        <v>103</v>
      </c>
      <c r="I26" s="59" t="s">
        <v>103</v>
      </c>
      <c r="J26" s="59" t="s">
        <v>103</v>
      </c>
      <c r="K26" s="59" t="s">
        <v>103</v>
      </c>
      <c r="L26" s="59" t="s">
        <v>103</v>
      </c>
      <c r="M26" s="59" t="s">
        <v>103</v>
      </c>
      <c r="N26" s="59" t="s">
        <v>103</v>
      </c>
      <c r="O26" s="59" t="s">
        <v>103</v>
      </c>
      <c r="P26" s="59" t="s">
        <v>103</v>
      </c>
      <c r="Q26" s="59" t="s">
        <v>103</v>
      </c>
      <c r="R26" s="59" t="s">
        <v>103</v>
      </c>
      <c r="S26" s="59" t="s">
        <v>103</v>
      </c>
      <c r="T26" s="59" t="s">
        <v>103</v>
      </c>
      <c r="U26" s="59" t="s">
        <v>103</v>
      </c>
      <c r="V26" s="59" t="s">
        <v>103</v>
      </c>
      <c r="W26" s="59" t="s">
        <v>103</v>
      </c>
      <c r="X26" s="59" t="s">
        <v>103</v>
      </c>
      <c r="Y26" s="59" t="s">
        <v>103</v>
      </c>
      <c r="Z26" s="59" t="s">
        <v>103</v>
      </c>
    </row>
    <row r="28" spans="1:28" x14ac:dyDescent="0.25">
      <c r="A28" s="60"/>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7FE25F-950E-46E4-A711-F0A7AEFCDDDB}">
  <sheetPr codeName="Лист9">
    <pageSetUpPr fitToPage="1"/>
  </sheetPr>
  <dimension ref="A1:AB22"/>
  <sheetViews>
    <sheetView zoomScale="55" zoomScaleNormal="55" workbookViewId="0"/>
  </sheetViews>
  <sheetFormatPr defaultColWidth="9.140625" defaultRowHeight="15" x14ac:dyDescent="0.25"/>
  <cols>
    <col min="1" max="1" width="7.42578125" customWidth="1"/>
    <col min="2" max="2" width="25.5703125" customWidth="1"/>
    <col min="3" max="3" width="71.28515625" customWidth="1"/>
    <col min="4" max="4" width="16.140625" customWidth="1"/>
    <col min="5" max="5" width="9.42578125" customWidth="1"/>
    <col min="6" max="6" width="8.7109375" customWidth="1"/>
    <col min="7" max="7" width="9" customWidth="1"/>
    <col min="8" max="8" width="8.42578125" customWidth="1"/>
    <col min="9" max="9" width="33.85546875" customWidth="1"/>
    <col min="10" max="11" width="19.140625" customWidth="1"/>
    <col min="12" max="12" width="16" customWidth="1"/>
    <col min="13" max="13" width="14.85546875" customWidth="1"/>
    <col min="14" max="14" width="16.28515625" customWidth="1"/>
  </cols>
  <sheetData>
    <row r="1" spans="1:28" s="3" customFormat="1" ht="18.75" customHeight="1" x14ac:dyDescent="0.2">
      <c r="A1" s="2"/>
      <c r="B1" s="2"/>
      <c r="O1" s="4" t="str">
        <f>'1. паспорт местоположение'!$C$1</f>
        <v>Приложение  № _____</v>
      </c>
    </row>
    <row r="2" spans="1:28" s="3" customFormat="1" ht="18.75" customHeight="1" x14ac:dyDescent="0.3">
      <c r="A2" s="2"/>
      <c r="B2" s="2"/>
      <c r="O2" s="5" t="str">
        <f>'1. паспорт местоположение'!$C$2</f>
        <v>к приказу Минэнерго России</v>
      </c>
    </row>
    <row r="3" spans="1:28" s="3" customFormat="1" ht="18.75" x14ac:dyDescent="0.3">
      <c r="A3" s="6"/>
      <c r="B3" s="6"/>
      <c r="O3" s="5" t="str">
        <f>'1. паспорт местоположение'!$C$3</f>
        <v>от «__» _____ 201_ г. №___</v>
      </c>
    </row>
    <row r="4" spans="1:28" s="3" customFormat="1" ht="18.75" x14ac:dyDescent="0.3">
      <c r="A4" s="6"/>
      <c r="B4" s="6"/>
      <c r="L4" s="5"/>
    </row>
    <row r="5" spans="1:28" s="3" customFormat="1" ht="15.75" x14ac:dyDescent="0.2">
      <c r="A5" s="213" t="str">
        <f>'1. паспорт местоположение'!$A$5:$C$5</f>
        <v>Год раскрытия информации: 2025 год</v>
      </c>
      <c r="B5" s="213"/>
      <c r="C5" s="213"/>
      <c r="D5" s="213"/>
      <c r="E5" s="213"/>
      <c r="F5" s="213"/>
      <c r="G5" s="213"/>
      <c r="H5" s="213"/>
      <c r="I5" s="213"/>
      <c r="J5" s="213"/>
      <c r="K5" s="213"/>
      <c r="L5" s="213"/>
      <c r="M5" s="213"/>
      <c r="N5" s="213"/>
      <c r="O5" s="213"/>
      <c r="P5" s="61"/>
      <c r="Q5" s="61"/>
      <c r="R5" s="61"/>
      <c r="S5" s="61"/>
      <c r="T5" s="61"/>
      <c r="U5" s="61"/>
      <c r="V5" s="61"/>
      <c r="W5" s="61"/>
      <c r="X5" s="61"/>
      <c r="Y5" s="61"/>
      <c r="Z5" s="61"/>
      <c r="AA5" s="61"/>
      <c r="AB5" s="61"/>
    </row>
    <row r="6" spans="1:28" s="3" customFormat="1" ht="18.75" x14ac:dyDescent="0.3">
      <c r="A6" s="6"/>
      <c r="B6" s="6"/>
      <c r="L6" s="5"/>
    </row>
    <row r="7" spans="1:28" s="3" customFormat="1" ht="18.75" x14ac:dyDescent="0.2">
      <c r="A7" s="214" t="s">
        <v>3</v>
      </c>
      <c r="B7" s="214"/>
      <c r="C7" s="214"/>
      <c r="D7" s="214"/>
      <c r="E7" s="214"/>
      <c r="F7" s="214"/>
      <c r="G7" s="214"/>
      <c r="H7" s="214"/>
      <c r="I7" s="214"/>
      <c r="J7" s="214"/>
      <c r="K7" s="214"/>
      <c r="L7" s="214"/>
      <c r="M7" s="214"/>
      <c r="N7" s="214"/>
      <c r="O7" s="214"/>
      <c r="P7" s="8"/>
      <c r="Q7" s="8"/>
      <c r="R7" s="8"/>
      <c r="S7" s="8"/>
      <c r="T7" s="8"/>
      <c r="U7" s="8"/>
      <c r="V7" s="8"/>
      <c r="W7" s="8"/>
      <c r="X7" s="8"/>
      <c r="Y7" s="8"/>
      <c r="Z7" s="8"/>
    </row>
    <row r="8" spans="1:28" s="3" customFormat="1" ht="18.75" x14ac:dyDescent="0.2">
      <c r="A8" s="214"/>
      <c r="B8" s="214"/>
      <c r="C8" s="214"/>
      <c r="D8" s="214"/>
      <c r="E8" s="214"/>
      <c r="F8" s="214"/>
      <c r="G8" s="214"/>
      <c r="H8" s="214"/>
      <c r="I8" s="214"/>
      <c r="J8" s="214"/>
      <c r="K8" s="214"/>
      <c r="L8" s="214"/>
      <c r="M8" s="214"/>
      <c r="N8" s="214"/>
      <c r="O8" s="214"/>
      <c r="P8" s="8"/>
      <c r="Q8" s="8"/>
      <c r="R8" s="8"/>
      <c r="S8" s="8"/>
      <c r="T8" s="8"/>
      <c r="U8" s="8"/>
      <c r="V8" s="8"/>
      <c r="W8" s="8"/>
      <c r="X8" s="8"/>
      <c r="Y8" s="8"/>
      <c r="Z8" s="8"/>
    </row>
    <row r="9" spans="1:28" s="3" customFormat="1" ht="18.75" x14ac:dyDescent="0.2">
      <c r="A9" s="215" t="s">
        <v>4</v>
      </c>
      <c r="B9" s="215"/>
      <c r="C9" s="215"/>
      <c r="D9" s="215"/>
      <c r="E9" s="215"/>
      <c r="F9" s="215"/>
      <c r="G9" s="215"/>
      <c r="H9" s="215"/>
      <c r="I9" s="215"/>
      <c r="J9" s="215"/>
      <c r="K9" s="215"/>
      <c r="L9" s="215"/>
      <c r="M9" s="215"/>
      <c r="N9" s="215"/>
      <c r="O9" s="215"/>
      <c r="P9" s="8"/>
      <c r="Q9" s="8"/>
      <c r="R9" s="8"/>
      <c r="S9" s="8"/>
      <c r="T9" s="8"/>
      <c r="U9" s="8"/>
      <c r="V9" s="8"/>
      <c r="W9" s="8"/>
      <c r="X9" s="8"/>
      <c r="Y9" s="8"/>
      <c r="Z9" s="8"/>
    </row>
    <row r="10" spans="1:28" s="3" customFormat="1" ht="18.75" x14ac:dyDescent="0.2">
      <c r="A10" s="210" t="s">
        <v>5</v>
      </c>
      <c r="B10" s="210"/>
      <c r="C10" s="210"/>
      <c r="D10" s="210"/>
      <c r="E10" s="210"/>
      <c r="F10" s="210"/>
      <c r="G10" s="210"/>
      <c r="H10" s="210"/>
      <c r="I10" s="210"/>
      <c r="J10" s="210"/>
      <c r="K10" s="210"/>
      <c r="L10" s="210"/>
      <c r="M10" s="210"/>
      <c r="N10" s="210"/>
      <c r="O10" s="210"/>
      <c r="P10" s="8"/>
      <c r="Q10" s="8"/>
      <c r="R10" s="8"/>
      <c r="S10" s="8"/>
      <c r="T10" s="8"/>
      <c r="U10" s="8"/>
      <c r="V10" s="8"/>
      <c r="W10" s="8"/>
      <c r="X10" s="8"/>
      <c r="Y10" s="8"/>
      <c r="Z10" s="8"/>
    </row>
    <row r="11" spans="1:28" s="3" customFormat="1" ht="18.75" x14ac:dyDescent="0.2">
      <c r="A11" s="214"/>
      <c r="B11" s="214"/>
      <c r="C11" s="214"/>
      <c r="D11" s="214"/>
      <c r="E11" s="214"/>
      <c r="F11" s="214"/>
      <c r="G11" s="214"/>
      <c r="H11" s="214"/>
      <c r="I11" s="214"/>
      <c r="J11" s="214"/>
      <c r="K11" s="214"/>
      <c r="L11" s="214"/>
      <c r="M11" s="214"/>
      <c r="N11" s="214"/>
      <c r="O11" s="214"/>
      <c r="P11" s="8"/>
      <c r="Q11" s="8"/>
      <c r="R11" s="8"/>
      <c r="S11" s="8"/>
      <c r="T11" s="8"/>
      <c r="U11" s="8"/>
      <c r="V11" s="8"/>
      <c r="W11" s="8"/>
      <c r="X11" s="8"/>
      <c r="Y11" s="8"/>
      <c r="Z11" s="8"/>
    </row>
    <row r="12" spans="1:28" s="3" customFormat="1" ht="18.75" x14ac:dyDescent="0.2">
      <c r="A12" s="215" t="str">
        <f>'1. паспорт местоположение'!$A$12</f>
        <v>P_СГЭС_1</v>
      </c>
      <c r="B12" s="215"/>
      <c r="C12" s="215"/>
      <c r="D12" s="215"/>
      <c r="E12" s="215"/>
      <c r="F12" s="215"/>
      <c r="G12" s="215"/>
      <c r="H12" s="215"/>
      <c r="I12" s="215"/>
      <c r="J12" s="215"/>
      <c r="K12" s="215"/>
      <c r="L12" s="215"/>
      <c r="M12" s="215"/>
      <c r="N12" s="215"/>
      <c r="O12" s="215"/>
      <c r="P12" s="8"/>
      <c r="Q12" s="8"/>
      <c r="R12" s="8"/>
      <c r="S12" s="8"/>
      <c r="T12" s="8"/>
      <c r="U12" s="8"/>
      <c r="V12" s="8"/>
      <c r="W12" s="8"/>
      <c r="X12" s="8"/>
      <c r="Y12" s="8"/>
      <c r="Z12" s="8"/>
    </row>
    <row r="13" spans="1:28" s="3" customFormat="1" ht="18.75" x14ac:dyDescent="0.2">
      <c r="A13" s="210" t="s">
        <v>6</v>
      </c>
      <c r="B13" s="210"/>
      <c r="C13" s="210"/>
      <c r="D13" s="210"/>
      <c r="E13" s="210"/>
      <c r="F13" s="210"/>
      <c r="G13" s="210"/>
      <c r="H13" s="210"/>
      <c r="I13" s="210"/>
      <c r="J13" s="210"/>
      <c r="K13" s="210"/>
      <c r="L13" s="210"/>
      <c r="M13" s="210"/>
      <c r="N13" s="210"/>
      <c r="O13" s="210"/>
      <c r="P13" s="8"/>
      <c r="Q13" s="8"/>
      <c r="R13" s="8"/>
      <c r="S13" s="8"/>
      <c r="T13" s="8"/>
      <c r="U13" s="8"/>
      <c r="V13" s="8"/>
      <c r="W13" s="8"/>
      <c r="X13" s="8"/>
      <c r="Y13" s="8"/>
      <c r="Z13" s="8"/>
    </row>
    <row r="14" spans="1:28" s="3" customFormat="1" ht="15.75" customHeight="1" x14ac:dyDescent="0.2">
      <c r="A14" s="217"/>
      <c r="B14" s="217"/>
      <c r="C14" s="217"/>
      <c r="D14" s="217"/>
      <c r="E14" s="217"/>
      <c r="F14" s="217"/>
      <c r="G14" s="217"/>
      <c r="H14" s="217"/>
      <c r="I14" s="217"/>
      <c r="J14" s="217"/>
      <c r="K14" s="217"/>
      <c r="L14" s="217"/>
      <c r="M14" s="217"/>
      <c r="N14" s="217"/>
      <c r="O14" s="217"/>
      <c r="P14" s="12"/>
      <c r="Q14" s="12"/>
      <c r="R14" s="12"/>
      <c r="S14" s="12"/>
      <c r="T14" s="12"/>
      <c r="U14" s="12"/>
      <c r="V14" s="12"/>
      <c r="W14" s="12"/>
      <c r="X14" s="12"/>
      <c r="Y14" s="12"/>
      <c r="Z14" s="12"/>
    </row>
    <row r="15" spans="1:28" s="13" customFormat="1" ht="45.75" customHeight="1" x14ac:dyDescent="0.2">
      <c r="A15" s="209" t="str">
        <f>'1. паспорт местоположение'!$A$15</f>
        <v>Приобретение сушильных шкафов - 2 шт</v>
      </c>
      <c r="B15" s="209"/>
      <c r="C15" s="209"/>
      <c r="D15" s="209"/>
      <c r="E15" s="209"/>
      <c r="F15" s="209"/>
      <c r="G15" s="209"/>
      <c r="H15" s="209"/>
      <c r="I15" s="209"/>
      <c r="J15" s="209"/>
      <c r="K15" s="209"/>
      <c r="L15" s="209"/>
      <c r="M15" s="209"/>
      <c r="N15" s="209"/>
      <c r="O15" s="209"/>
      <c r="P15" s="10"/>
      <c r="Q15" s="10"/>
      <c r="R15" s="10"/>
      <c r="S15" s="10"/>
      <c r="T15" s="10"/>
      <c r="U15" s="10"/>
      <c r="V15" s="10"/>
      <c r="W15" s="10"/>
      <c r="X15" s="10"/>
      <c r="Y15" s="10"/>
      <c r="Z15" s="10"/>
    </row>
    <row r="16" spans="1:28" s="13" customFormat="1" ht="15" customHeight="1" x14ac:dyDescent="0.2">
      <c r="A16" s="210" t="s">
        <v>7</v>
      </c>
      <c r="B16" s="210"/>
      <c r="C16" s="210"/>
      <c r="D16" s="210"/>
      <c r="E16" s="210"/>
      <c r="F16" s="210"/>
      <c r="G16" s="210"/>
      <c r="H16" s="210"/>
      <c r="I16" s="210"/>
      <c r="J16" s="210"/>
      <c r="K16" s="210"/>
      <c r="L16" s="210"/>
      <c r="M16" s="210"/>
      <c r="N16" s="210"/>
      <c r="O16" s="210"/>
      <c r="P16" s="11"/>
      <c r="Q16" s="11"/>
      <c r="R16" s="11"/>
      <c r="S16" s="11"/>
      <c r="T16" s="11"/>
      <c r="U16" s="11"/>
      <c r="V16" s="11"/>
      <c r="W16" s="11"/>
      <c r="X16" s="11"/>
      <c r="Y16" s="11"/>
      <c r="Z16" s="11"/>
    </row>
    <row r="17" spans="1:26" s="13" customFormat="1" ht="15" customHeight="1" x14ac:dyDescent="0.2">
      <c r="A17" s="217"/>
      <c r="B17" s="217"/>
      <c r="C17" s="217"/>
      <c r="D17" s="217"/>
      <c r="E17" s="217"/>
      <c r="F17" s="217"/>
      <c r="G17" s="217"/>
      <c r="H17" s="217"/>
      <c r="I17" s="217"/>
      <c r="J17" s="217"/>
      <c r="K17" s="217"/>
      <c r="L17" s="217"/>
      <c r="M17" s="217"/>
      <c r="N17" s="217"/>
      <c r="O17" s="217"/>
      <c r="P17" s="12"/>
      <c r="Q17" s="12"/>
      <c r="R17" s="12"/>
      <c r="S17" s="12"/>
      <c r="T17" s="12"/>
      <c r="U17" s="12"/>
      <c r="V17" s="12"/>
      <c r="W17" s="12"/>
    </row>
    <row r="18" spans="1:26" s="13" customFormat="1" ht="91.5" customHeight="1" x14ac:dyDescent="0.2">
      <c r="A18" s="248" t="s">
        <v>171</v>
      </c>
      <c r="B18" s="248"/>
      <c r="C18" s="248"/>
      <c r="D18" s="248"/>
      <c r="E18" s="248"/>
      <c r="F18" s="248"/>
      <c r="G18" s="248"/>
      <c r="H18" s="248"/>
      <c r="I18" s="248"/>
      <c r="J18" s="248"/>
      <c r="K18" s="248"/>
      <c r="L18" s="248"/>
      <c r="M18" s="248"/>
      <c r="N18" s="248"/>
      <c r="O18" s="248"/>
      <c r="P18" s="14"/>
      <c r="Q18" s="14"/>
      <c r="R18" s="14"/>
      <c r="S18" s="14"/>
      <c r="T18" s="14"/>
      <c r="U18" s="14"/>
      <c r="V18" s="14"/>
      <c r="W18" s="14"/>
      <c r="X18" s="14"/>
      <c r="Y18" s="14"/>
      <c r="Z18" s="14"/>
    </row>
    <row r="19" spans="1:26" s="13" customFormat="1" ht="78" customHeight="1" x14ac:dyDescent="0.2">
      <c r="A19" s="218" t="s">
        <v>9</v>
      </c>
      <c r="B19" s="218" t="s">
        <v>172</v>
      </c>
      <c r="C19" s="218" t="s">
        <v>173</v>
      </c>
      <c r="D19" s="218" t="s">
        <v>174</v>
      </c>
      <c r="E19" s="249" t="s">
        <v>175</v>
      </c>
      <c r="F19" s="250"/>
      <c r="G19" s="250"/>
      <c r="H19" s="250"/>
      <c r="I19" s="251"/>
      <c r="J19" s="218" t="s">
        <v>176</v>
      </c>
      <c r="K19" s="218"/>
      <c r="L19" s="218"/>
      <c r="M19" s="218"/>
      <c r="N19" s="218"/>
      <c r="O19" s="218"/>
      <c r="P19" s="12"/>
      <c r="Q19" s="12"/>
      <c r="R19" s="12"/>
      <c r="S19" s="12"/>
      <c r="T19" s="12"/>
      <c r="U19" s="12"/>
      <c r="V19" s="12"/>
      <c r="W19" s="12"/>
    </row>
    <row r="20" spans="1:26" s="13" customFormat="1" ht="51" customHeight="1" x14ac:dyDescent="0.2">
      <c r="A20" s="218"/>
      <c r="B20" s="218"/>
      <c r="C20" s="218"/>
      <c r="D20" s="218"/>
      <c r="E20" s="27" t="s">
        <v>177</v>
      </c>
      <c r="F20" s="27" t="s">
        <v>178</v>
      </c>
      <c r="G20" s="27" t="s">
        <v>179</v>
      </c>
      <c r="H20" s="27" t="s">
        <v>180</v>
      </c>
      <c r="I20" s="27" t="s">
        <v>181</v>
      </c>
      <c r="J20" s="27" t="s">
        <v>182</v>
      </c>
      <c r="K20" s="27" t="s">
        <v>183</v>
      </c>
      <c r="L20" s="62" t="s">
        <v>184</v>
      </c>
      <c r="M20" s="63" t="s">
        <v>185</v>
      </c>
      <c r="N20" s="63" t="s">
        <v>186</v>
      </c>
      <c r="O20" s="63" t="s">
        <v>187</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4" t="s">
        <v>188</v>
      </c>
      <c r="B22" s="64" t="s">
        <v>188</v>
      </c>
      <c r="C22" s="64" t="s">
        <v>188</v>
      </c>
      <c r="D22" s="64" t="s">
        <v>188</v>
      </c>
      <c r="E22" s="64" t="s">
        <v>188</v>
      </c>
      <c r="F22" s="64" t="s">
        <v>188</v>
      </c>
      <c r="G22" s="64" t="s">
        <v>188</v>
      </c>
      <c r="H22" s="64" t="s">
        <v>188</v>
      </c>
      <c r="I22" s="64" t="s">
        <v>188</v>
      </c>
      <c r="J22" s="64" t="s">
        <v>188</v>
      </c>
      <c r="K22" s="64" t="s">
        <v>188</v>
      </c>
      <c r="L22" s="64" t="s">
        <v>188</v>
      </c>
      <c r="M22" s="64" t="s">
        <v>188</v>
      </c>
      <c r="N22" s="64" t="s">
        <v>188</v>
      </c>
      <c r="O22" s="64" t="s">
        <v>188</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5A7AE7-B7DE-4BC4-8CE9-B5DD6D913365}">
  <sheetPr codeName="Лист10">
    <pageSetUpPr fitToPage="1"/>
  </sheetPr>
  <dimension ref="A1:W101"/>
  <sheetViews>
    <sheetView view="pageBreakPreview" topLeftCell="A19" zoomScale="85" zoomScaleNormal="100" zoomScaleSheetLayoutView="85" workbookViewId="0">
      <pane xSplit="1" topLeftCell="B1" activePane="topRight" state="frozen"/>
      <selection activeCell="A9" sqref="A9:O9"/>
      <selection pane="topRight" activeCell="B26" sqref="B26"/>
    </sheetView>
  </sheetViews>
  <sheetFormatPr defaultColWidth="8.85546875" defaultRowHeight="15" x14ac:dyDescent="0.25"/>
  <cols>
    <col min="1" max="1" width="43.28515625" customWidth="1"/>
    <col min="2" max="2" width="17.7109375" customWidth="1"/>
    <col min="3" max="3" width="15.42578125" customWidth="1"/>
    <col min="4" max="4" width="15.7109375" customWidth="1"/>
    <col min="5" max="5" width="14.5703125" customWidth="1"/>
    <col min="6" max="6" width="17.140625" customWidth="1"/>
    <col min="7" max="7" width="15.5703125" customWidth="1"/>
    <col min="8" max="9" width="13.5703125" bestFit="1" customWidth="1"/>
    <col min="10" max="10" width="13.42578125" customWidth="1"/>
    <col min="11" max="12" width="13.5703125" bestFit="1" customWidth="1"/>
    <col min="13" max="14" width="16.7109375" customWidth="1"/>
    <col min="15" max="18" width="15.5703125" customWidth="1"/>
    <col min="19" max="23" width="14.42578125" customWidth="1"/>
  </cols>
  <sheetData>
    <row r="1" spans="1:19" s="3" customFormat="1" ht="18.75" customHeight="1" x14ac:dyDescent="0.2">
      <c r="A1" s="65"/>
      <c r="B1" s="65"/>
      <c r="C1" s="65"/>
      <c r="D1" s="65"/>
      <c r="E1" s="65"/>
      <c r="F1" s="65"/>
      <c r="G1" s="65"/>
      <c r="H1" s="65"/>
      <c r="I1" s="65"/>
      <c r="J1" s="65"/>
      <c r="K1" s="65"/>
      <c r="L1" s="65"/>
      <c r="M1" s="66"/>
      <c r="S1" s="67" t="str">
        <f>'1. паспорт местоположение'!$C$1</f>
        <v>Приложение  № _____</v>
      </c>
    </row>
    <row r="2" spans="1:19" s="3" customFormat="1" ht="18.75" customHeight="1" x14ac:dyDescent="0.25">
      <c r="A2" s="65"/>
      <c r="B2" s="65"/>
      <c r="C2" s="65"/>
      <c r="D2" s="65"/>
      <c r="E2" s="65"/>
      <c r="F2" s="65"/>
      <c r="G2" s="65"/>
      <c r="H2" s="65"/>
      <c r="I2" s="65"/>
      <c r="J2" s="65"/>
      <c r="K2" s="65"/>
      <c r="L2" s="65"/>
      <c r="M2" s="66"/>
      <c r="S2" s="68" t="str">
        <f>'1. паспорт местоположение'!$C$2</f>
        <v>к приказу Минэнерго России</v>
      </c>
    </row>
    <row r="3" spans="1:19" s="3" customFormat="1" ht="15.75" x14ac:dyDescent="0.25">
      <c r="A3" s="65"/>
      <c r="B3" s="65"/>
      <c r="C3" s="65"/>
      <c r="D3" s="65"/>
      <c r="E3" s="65"/>
      <c r="F3" s="65"/>
      <c r="G3" s="65"/>
      <c r="H3" s="65"/>
      <c r="I3" s="65"/>
      <c r="J3" s="65"/>
      <c r="K3" s="65"/>
      <c r="L3" s="65"/>
      <c r="M3" s="66"/>
      <c r="S3" s="68" t="str">
        <f>'1. паспорт местоположение'!$C$3</f>
        <v>от «__» _____ 201_ г. №___</v>
      </c>
    </row>
    <row r="4" spans="1:19" s="3" customFormat="1" ht="15.75" x14ac:dyDescent="0.2">
      <c r="A4" s="65"/>
      <c r="B4" s="65"/>
      <c r="C4" s="65"/>
      <c r="D4" s="65"/>
      <c r="E4" s="65"/>
      <c r="F4" s="65"/>
      <c r="G4" s="65"/>
      <c r="H4" s="65"/>
      <c r="I4" s="65"/>
      <c r="J4" s="65"/>
      <c r="K4" s="65"/>
      <c r="L4" s="65"/>
      <c r="M4" s="65"/>
    </row>
    <row r="5" spans="1:19" s="3" customFormat="1" ht="18.75" customHeight="1" x14ac:dyDescent="0.2">
      <c r="A5" s="252" t="str">
        <f>'1. паспорт местоположение'!$A$5:$C$5</f>
        <v>Год раскрытия информации: 2025 год</v>
      </c>
      <c r="B5" s="252"/>
      <c r="C5" s="252"/>
      <c r="D5" s="252"/>
      <c r="E5" s="252"/>
      <c r="F5" s="252"/>
      <c r="G5" s="252"/>
      <c r="H5" s="252"/>
      <c r="I5" s="252"/>
      <c r="J5" s="252"/>
      <c r="K5" s="252"/>
      <c r="L5" s="252"/>
      <c r="M5" s="252"/>
      <c r="N5" s="252"/>
      <c r="O5" s="252"/>
      <c r="P5" s="252"/>
      <c r="Q5" s="252"/>
      <c r="R5" s="252"/>
      <c r="S5" s="252"/>
    </row>
    <row r="6" spans="1:19" s="3" customFormat="1" ht="15.75" x14ac:dyDescent="0.2">
      <c r="A6" s="65"/>
      <c r="B6" s="65"/>
      <c r="C6" s="65"/>
      <c r="D6" s="65"/>
      <c r="E6" s="65"/>
      <c r="F6" s="65"/>
      <c r="G6" s="65"/>
      <c r="H6" s="65"/>
      <c r="I6" s="65"/>
      <c r="J6" s="65"/>
      <c r="K6" s="65"/>
      <c r="L6" s="65"/>
      <c r="M6" s="65"/>
    </row>
    <row r="7" spans="1:19" s="3" customFormat="1" ht="20.25" x14ac:dyDescent="0.2">
      <c r="A7" s="253" t="s">
        <v>3</v>
      </c>
      <c r="B7" s="253"/>
      <c r="C7" s="253"/>
      <c r="D7" s="253"/>
      <c r="E7" s="253"/>
      <c r="F7" s="253"/>
      <c r="G7" s="253"/>
      <c r="H7" s="253"/>
      <c r="I7" s="253"/>
      <c r="J7" s="253"/>
      <c r="K7" s="253"/>
      <c r="L7" s="253"/>
      <c r="M7" s="253"/>
      <c r="N7" s="253"/>
      <c r="O7" s="253"/>
      <c r="P7" s="253"/>
      <c r="Q7" s="253"/>
      <c r="R7" s="253"/>
      <c r="S7" s="253"/>
    </row>
    <row r="8" spans="1:19" s="3" customFormat="1" ht="15.75" x14ac:dyDescent="0.2">
      <c r="A8" s="65"/>
      <c r="B8" s="65"/>
      <c r="C8" s="65"/>
      <c r="D8" s="65"/>
      <c r="E8" s="65"/>
      <c r="F8" s="65"/>
      <c r="G8" s="65"/>
      <c r="H8" s="65"/>
      <c r="I8" s="65"/>
      <c r="J8" s="65"/>
      <c r="K8" s="65"/>
      <c r="L8" s="65"/>
      <c r="M8" s="65"/>
    </row>
    <row r="9" spans="1:19" s="3" customFormat="1" ht="18.75" customHeight="1" x14ac:dyDescent="0.2">
      <c r="A9" s="212" t="s">
        <v>4</v>
      </c>
      <c r="B9" s="212"/>
      <c r="C9" s="212"/>
      <c r="D9" s="212"/>
      <c r="E9" s="212"/>
      <c r="F9" s="212"/>
      <c r="G9" s="212"/>
      <c r="H9" s="212"/>
      <c r="I9" s="212"/>
      <c r="J9" s="212"/>
      <c r="K9" s="212"/>
      <c r="L9" s="212"/>
      <c r="M9" s="212"/>
      <c r="N9" s="212"/>
      <c r="O9" s="212"/>
      <c r="P9" s="212"/>
      <c r="Q9" s="212"/>
      <c r="R9" s="212"/>
      <c r="S9" s="212"/>
    </row>
    <row r="10" spans="1:19" s="3" customFormat="1" ht="18.75" customHeight="1" x14ac:dyDescent="0.2">
      <c r="A10" s="210" t="s">
        <v>5</v>
      </c>
      <c r="B10" s="210"/>
      <c r="C10" s="210"/>
      <c r="D10" s="210"/>
      <c r="E10" s="210"/>
      <c r="F10" s="210"/>
      <c r="G10" s="210"/>
      <c r="H10" s="210"/>
      <c r="I10" s="210"/>
      <c r="J10" s="210"/>
      <c r="K10" s="210"/>
      <c r="L10" s="210"/>
      <c r="M10" s="210"/>
      <c r="N10" s="210"/>
      <c r="O10" s="210"/>
      <c r="P10" s="210"/>
      <c r="Q10" s="210"/>
      <c r="R10" s="210"/>
      <c r="S10" s="210"/>
    </row>
    <row r="11" spans="1:19" s="3" customFormat="1" ht="15.75" x14ac:dyDescent="0.2">
      <c r="A11" s="65"/>
      <c r="B11" s="65"/>
      <c r="C11" s="65"/>
      <c r="D11" s="65"/>
      <c r="E11" s="65"/>
      <c r="F11" s="65"/>
      <c r="G11" s="65"/>
      <c r="H11" s="65"/>
      <c r="I11" s="65"/>
      <c r="J11" s="65"/>
      <c r="K11" s="65"/>
      <c r="L11" s="65"/>
      <c r="M11" s="65"/>
    </row>
    <row r="12" spans="1:19" s="3" customFormat="1" ht="18.75" customHeight="1" x14ac:dyDescent="0.2">
      <c r="A12" s="254" t="str">
        <f>'1. паспорт местоположение'!$A$12</f>
        <v>P_СГЭС_1</v>
      </c>
      <c r="B12" s="254"/>
      <c r="C12" s="254"/>
      <c r="D12" s="254"/>
      <c r="E12" s="254"/>
      <c r="F12" s="254"/>
      <c r="G12" s="254"/>
      <c r="H12" s="254"/>
      <c r="I12" s="254"/>
      <c r="J12" s="254"/>
      <c r="K12" s="254"/>
      <c r="L12" s="254"/>
      <c r="M12" s="254"/>
      <c r="N12" s="254"/>
      <c r="O12" s="254"/>
      <c r="P12" s="254"/>
      <c r="Q12" s="254"/>
      <c r="R12" s="254"/>
      <c r="S12" s="254"/>
    </row>
    <row r="13" spans="1:19" s="3" customFormat="1" ht="18.75" customHeight="1" x14ac:dyDescent="0.2">
      <c r="A13" s="210" t="s">
        <v>6</v>
      </c>
      <c r="B13" s="210"/>
      <c r="C13" s="210"/>
      <c r="D13" s="210"/>
      <c r="E13" s="210"/>
      <c r="F13" s="210"/>
      <c r="G13" s="210"/>
      <c r="H13" s="210"/>
      <c r="I13" s="210"/>
      <c r="J13" s="210"/>
      <c r="K13" s="210"/>
      <c r="L13" s="210"/>
      <c r="M13" s="210"/>
      <c r="N13" s="210"/>
      <c r="O13" s="210"/>
      <c r="P13" s="210"/>
      <c r="Q13" s="210"/>
      <c r="R13" s="210"/>
      <c r="S13" s="210"/>
    </row>
    <row r="14" spans="1:19" s="3" customFormat="1" ht="15.75" customHeight="1" x14ac:dyDescent="0.2">
      <c r="A14" s="65"/>
      <c r="B14" s="65"/>
      <c r="C14" s="65"/>
      <c r="D14" s="65"/>
      <c r="E14" s="65"/>
      <c r="F14" s="65"/>
      <c r="G14" s="65"/>
      <c r="H14" s="65"/>
      <c r="I14" s="65"/>
      <c r="J14" s="65"/>
      <c r="K14" s="65"/>
      <c r="L14" s="65"/>
      <c r="M14" s="65"/>
    </row>
    <row r="15" spans="1:19" s="13" customFormat="1" ht="78.75" customHeight="1" x14ac:dyDescent="0.2">
      <c r="A15" s="257" t="str">
        <f>'1. паспорт местоположение'!$A$15</f>
        <v>Приобретение сушильных шкафов - 2 шт</v>
      </c>
      <c r="B15" s="257"/>
      <c r="C15" s="257"/>
      <c r="D15" s="257"/>
      <c r="E15" s="257"/>
      <c r="F15" s="257"/>
      <c r="G15" s="257"/>
      <c r="H15" s="257"/>
      <c r="I15" s="257"/>
      <c r="J15" s="257"/>
      <c r="K15" s="257"/>
      <c r="L15" s="257"/>
      <c r="M15" s="257"/>
      <c r="N15" s="257"/>
      <c r="O15" s="257"/>
      <c r="P15" s="257"/>
      <c r="Q15" s="257"/>
      <c r="R15" s="257"/>
      <c r="S15" s="257"/>
    </row>
    <row r="16" spans="1:19" s="13" customFormat="1" ht="15" customHeight="1" x14ac:dyDescent="0.2">
      <c r="A16" s="210" t="s">
        <v>7</v>
      </c>
      <c r="B16" s="210"/>
      <c r="C16" s="210"/>
      <c r="D16" s="210"/>
      <c r="E16" s="210"/>
      <c r="F16" s="210"/>
      <c r="G16" s="210"/>
      <c r="H16" s="210"/>
      <c r="I16" s="210"/>
      <c r="J16" s="210"/>
      <c r="K16" s="210"/>
      <c r="L16" s="210"/>
      <c r="M16" s="210"/>
      <c r="N16" s="210"/>
      <c r="O16" s="210"/>
      <c r="P16" s="210"/>
      <c r="Q16" s="210"/>
      <c r="R16" s="210"/>
      <c r="S16" s="210"/>
    </row>
    <row r="17" spans="1:20" s="13" customFormat="1" ht="15" customHeight="1" x14ac:dyDescent="0.2">
      <c r="A17" s="65"/>
      <c r="B17" s="69"/>
      <c r="C17" s="65"/>
      <c r="D17" s="65"/>
      <c r="E17" s="65"/>
      <c r="F17" s="65"/>
      <c r="G17" s="65"/>
      <c r="H17" s="65"/>
      <c r="I17" s="65"/>
      <c r="J17" s="65"/>
      <c r="K17" s="65"/>
      <c r="L17" s="65"/>
      <c r="M17" s="65"/>
    </row>
    <row r="18" spans="1:20" s="13" customFormat="1" ht="24.75" customHeight="1" x14ac:dyDescent="0.2">
      <c r="A18" s="209" t="s">
        <v>189</v>
      </c>
      <c r="B18" s="215"/>
      <c r="C18" s="215"/>
      <c r="D18" s="215"/>
      <c r="E18" s="215"/>
      <c r="F18" s="215"/>
      <c r="G18" s="215"/>
      <c r="H18" s="215"/>
      <c r="I18" s="215"/>
      <c r="J18" s="215"/>
      <c r="K18" s="215"/>
      <c r="L18" s="215"/>
      <c r="M18" s="215"/>
      <c r="N18" s="215"/>
      <c r="O18" s="215"/>
      <c r="P18" s="215"/>
      <c r="Q18" s="215"/>
      <c r="R18" s="215"/>
      <c r="S18" s="215"/>
    </row>
    <row r="19" spans="1:20" s="13" customFormat="1" ht="15" customHeight="1" x14ac:dyDescent="0.2">
      <c r="A19" s="210"/>
      <c r="B19" s="210"/>
      <c r="C19" s="210"/>
      <c r="D19" s="210"/>
      <c r="E19" s="210"/>
      <c r="F19" s="210"/>
      <c r="G19" s="210"/>
      <c r="H19" s="210"/>
      <c r="I19" s="210"/>
      <c r="J19" s="210"/>
      <c r="K19" s="210"/>
      <c r="L19" s="210"/>
      <c r="M19" s="210"/>
      <c r="N19" s="210"/>
      <c r="O19" s="210"/>
      <c r="P19" s="210"/>
      <c r="Q19" s="210"/>
      <c r="R19" s="210"/>
      <c r="S19" s="210"/>
    </row>
    <row r="20" spans="1:20" s="13" customFormat="1" ht="15" customHeight="1" x14ac:dyDescent="0.2">
      <c r="A20" s="65"/>
      <c r="B20" s="65"/>
      <c r="C20" s="65"/>
      <c r="D20" s="65"/>
      <c r="E20" s="65"/>
      <c r="F20" s="65"/>
      <c r="G20" s="65"/>
      <c r="H20" s="65"/>
      <c r="I20" s="65"/>
      <c r="J20" s="65"/>
      <c r="K20" s="65"/>
      <c r="L20" s="65"/>
      <c r="M20" s="65"/>
      <c r="N20" s="65"/>
      <c r="O20" s="65"/>
      <c r="P20" s="65"/>
      <c r="Q20" s="65"/>
      <c r="R20" s="65"/>
      <c r="S20" s="65"/>
    </row>
    <row r="21" spans="1:20" s="13" customFormat="1" ht="15" customHeight="1" x14ac:dyDescent="0.2">
      <c r="A21" s="65"/>
      <c r="B21" s="65"/>
      <c r="C21" s="65"/>
      <c r="D21" s="65"/>
      <c r="E21" s="65"/>
      <c r="F21" s="65"/>
      <c r="G21" s="65"/>
      <c r="H21" s="65"/>
      <c r="I21" s="65"/>
      <c r="J21" s="65"/>
      <c r="K21" s="65"/>
      <c r="L21" s="65"/>
      <c r="M21" s="65"/>
      <c r="N21" s="65"/>
      <c r="O21" s="65"/>
      <c r="P21" s="65"/>
      <c r="Q21" s="65"/>
      <c r="R21" s="65"/>
      <c r="S21" s="65"/>
    </row>
    <row r="22" spans="1:20" s="13" customFormat="1" ht="15" customHeight="1" x14ac:dyDescent="0.2">
      <c r="A22" s="65"/>
      <c r="B22" s="65"/>
      <c r="C22" s="65"/>
      <c r="D22" s="65"/>
      <c r="E22" s="65"/>
      <c r="F22" s="65"/>
      <c r="G22" s="65"/>
      <c r="H22" s="65"/>
      <c r="I22" s="65"/>
      <c r="J22" s="65"/>
      <c r="K22" s="65"/>
      <c r="L22" s="65"/>
      <c r="M22" s="65"/>
      <c r="N22" s="65"/>
      <c r="O22" s="65"/>
      <c r="P22" s="65"/>
      <c r="Q22" s="65"/>
      <c r="R22" s="65"/>
      <c r="S22" s="65"/>
    </row>
    <row r="23" spans="1:20" ht="16.5" thickBot="1" x14ac:dyDescent="0.3">
      <c r="A23" s="70"/>
      <c r="B23" s="70"/>
      <c r="C23" s="70"/>
      <c r="D23" s="70"/>
      <c r="E23" s="70"/>
      <c r="F23" s="70"/>
      <c r="G23" s="70"/>
      <c r="H23" s="70"/>
      <c r="I23" s="70"/>
      <c r="J23" s="70"/>
      <c r="K23" s="70"/>
      <c r="L23" s="70"/>
      <c r="M23" s="70"/>
      <c r="N23" s="70"/>
      <c r="O23" s="70"/>
      <c r="P23" s="70"/>
      <c r="Q23" s="70"/>
      <c r="R23" s="70"/>
      <c r="S23" s="70"/>
      <c r="T23" s="70"/>
    </row>
    <row r="24" spans="1:20" ht="14.25" customHeight="1" x14ac:dyDescent="0.25">
      <c r="A24" s="71" t="s">
        <v>190</v>
      </c>
      <c r="B24" s="72" t="s">
        <v>191</v>
      </c>
      <c r="C24" s="73"/>
      <c r="T24" s="74"/>
    </row>
    <row r="25" spans="1:20" ht="12.75" customHeight="1" x14ac:dyDescent="0.25">
      <c r="A25" s="75" t="s">
        <v>192</v>
      </c>
      <c r="B25" s="76">
        <v>219068.93</v>
      </c>
      <c r="C25" s="46"/>
      <c r="D25" s="258"/>
      <c r="E25" s="258"/>
      <c r="F25" s="77"/>
      <c r="G25" s="77"/>
      <c r="H25" s="77"/>
      <c r="I25" s="77"/>
      <c r="J25" s="77"/>
      <c r="K25" s="77"/>
      <c r="L25" s="77"/>
      <c r="M25" s="77"/>
      <c r="N25" s="77"/>
      <c r="O25" s="77"/>
      <c r="P25" s="77"/>
      <c r="Q25" s="77"/>
      <c r="R25" s="77"/>
      <c r="S25" s="46"/>
      <c r="T25" s="74"/>
    </row>
    <row r="26" spans="1:20" ht="17.25" customHeight="1" x14ac:dyDescent="0.25">
      <c r="A26" s="75" t="s">
        <v>193</v>
      </c>
      <c r="B26" s="76">
        <f>SUM(B58:R58)</f>
        <v>4171.7923830000027</v>
      </c>
      <c r="C26" s="46"/>
      <c r="D26" s="255" t="s">
        <v>194</v>
      </c>
      <c r="E26" s="255"/>
      <c r="F26" s="255"/>
      <c r="G26" s="78">
        <f>IF(B93="исключен","проект исключен",IF(SUM(B88:W88)=0,"не окупается",SUM(B88:W88)))</f>
        <v>1</v>
      </c>
      <c r="H26" s="79"/>
      <c r="I26" s="80"/>
      <c r="J26" s="80"/>
      <c r="K26" s="80"/>
      <c r="L26" s="80"/>
      <c r="M26" s="80"/>
      <c r="N26" s="80"/>
      <c r="O26" s="80"/>
      <c r="P26" s="80"/>
      <c r="Q26" s="80"/>
      <c r="R26" s="80"/>
      <c r="T26" s="74"/>
    </row>
    <row r="27" spans="1:20" ht="16.5" customHeight="1" x14ac:dyDescent="0.25">
      <c r="A27" s="75" t="s">
        <v>195</v>
      </c>
      <c r="B27" s="76">
        <v>35</v>
      </c>
      <c r="C27" s="46"/>
      <c r="D27" s="255" t="s">
        <v>196</v>
      </c>
      <c r="E27" s="255"/>
      <c r="F27" s="255"/>
      <c r="G27" s="78">
        <f>IF(B93="исключен","проект исключен",IF(SUM(B89:W89)=0,"не окупается",SUM(B89:W89)))</f>
        <v>1</v>
      </c>
      <c r="H27" s="80"/>
      <c r="I27" s="80"/>
      <c r="J27" s="80"/>
      <c r="K27" s="80"/>
      <c r="L27" s="80"/>
      <c r="M27" s="80"/>
      <c r="N27" s="80"/>
      <c r="O27" s="80"/>
      <c r="P27" s="80"/>
      <c r="Q27" s="80"/>
      <c r="R27" s="80"/>
      <c r="T27" s="74"/>
    </row>
    <row r="28" spans="1:20" ht="24" customHeight="1" x14ac:dyDescent="0.25">
      <c r="A28" s="75" t="s">
        <v>197</v>
      </c>
      <c r="B28" s="76">
        <v>1</v>
      </c>
      <c r="C28" s="46"/>
      <c r="D28" s="256" t="s">
        <v>198</v>
      </c>
      <c r="E28" s="256"/>
      <c r="F28" s="256"/>
      <c r="G28" s="81">
        <f>IFERROR(IF(B92=0,0,INDEX(A1:W100,86,MATCH(B92+15,45:45,0))),0)</f>
        <v>18333377.459999666</v>
      </c>
      <c r="H28" s="82"/>
      <c r="I28" s="82"/>
      <c r="J28" s="82"/>
      <c r="K28" s="82"/>
      <c r="L28" s="82"/>
      <c r="M28" s="82"/>
      <c r="N28" s="82"/>
      <c r="O28" s="82"/>
      <c r="P28" s="82"/>
      <c r="Q28" s="82"/>
      <c r="R28" s="82"/>
      <c r="T28" s="74"/>
    </row>
    <row r="29" spans="1:20" ht="17.25" customHeight="1" x14ac:dyDescent="0.25">
      <c r="A29" s="75" t="s">
        <v>199</v>
      </c>
      <c r="B29" s="76">
        <f>SUM(B60:R60)+SUM(B59:R59)</f>
        <v>0</v>
      </c>
      <c r="C29" s="46"/>
      <c r="D29" s="83"/>
      <c r="E29" s="83"/>
      <c r="F29" s="83"/>
      <c r="G29" s="83"/>
      <c r="H29" s="83"/>
      <c r="I29" s="83"/>
      <c r="J29" s="83"/>
      <c r="K29" s="83"/>
      <c r="L29" s="83"/>
      <c r="M29" s="83"/>
      <c r="N29" s="83"/>
      <c r="O29" s="83"/>
      <c r="P29" s="83"/>
      <c r="Q29" s="83"/>
      <c r="R29" s="83"/>
      <c r="S29" s="84"/>
      <c r="T29" s="74"/>
    </row>
    <row r="30" spans="1:20" ht="17.25" customHeight="1" x14ac:dyDescent="0.25">
      <c r="A30" s="75" t="s">
        <v>200</v>
      </c>
      <c r="B30" s="207">
        <v>10</v>
      </c>
      <c r="C30" s="46"/>
      <c r="T30" s="74"/>
    </row>
    <row r="31" spans="1:20" ht="17.25" customHeight="1" x14ac:dyDescent="0.25">
      <c r="A31" s="75" t="s">
        <v>201</v>
      </c>
      <c r="B31" s="76" t="s">
        <v>202</v>
      </c>
      <c r="C31" s="46"/>
      <c r="D31" s="84"/>
      <c r="E31" s="84"/>
      <c r="F31" s="84"/>
      <c r="G31" s="84"/>
      <c r="H31" s="84"/>
      <c r="I31" s="84"/>
      <c r="J31" s="84"/>
      <c r="K31" s="84"/>
      <c r="L31" s="84"/>
      <c r="M31" s="84"/>
      <c r="N31" s="84"/>
      <c r="O31" s="84"/>
      <c r="P31" s="84"/>
      <c r="Q31" s="84"/>
      <c r="R31" s="84"/>
      <c r="S31" s="84"/>
      <c r="T31" s="74"/>
    </row>
    <row r="32" spans="1:20" ht="17.25" customHeight="1" x14ac:dyDescent="0.25">
      <c r="A32" s="75" t="s">
        <v>203</v>
      </c>
      <c r="B32" s="76">
        <f>SUM(B61:R61)+SUM(B62:R62)</f>
        <v>0</v>
      </c>
      <c r="C32" s="46"/>
      <c r="D32" s="46"/>
      <c r="E32" s="46"/>
      <c r="F32" s="46"/>
      <c r="G32" s="46"/>
      <c r="H32" s="46"/>
      <c r="I32" s="46"/>
      <c r="J32" s="46"/>
      <c r="K32" s="46"/>
      <c r="L32" s="46"/>
      <c r="M32" s="46"/>
      <c r="N32" s="46"/>
      <c r="O32" s="46"/>
      <c r="P32" s="46"/>
      <c r="Q32" s="46"/>
      <c r="R32" s="46"/>
      <c r="S32" s="46"/>
      <c r="T32" s="74"/>
    </row>
    <row r="33" spans="1:23" ht="17.25" customHeight="1" x14ac:dyDescent="0.25">
      <c r="A33" s="75" t="s">
        <v>204</v>
      </c>
      <c r="B33" s="76">
        <v>1</v>
      </c>
      <c r="C33" s="46"/>
      <c r="D33" s="46"/>
      <c r="E33" s="46"/>
      <c r="F33" s="46"/>
      <c r="G33" s="46"/>
      <c r="H33" s="46"/>
      <c r="I33" s="46"/>
      <c r="J33" s="46"/>
      <c r="K33" s="46"/>
      <c r="L33" s="46"/>
      <c r="M33" s="46"/>
      <c r="N33" s="46"/>
      <c r="O33" s="46"/>
      <c r="P33" s="46"/>
      <c r="Q33" s="46"/>
      <c r="R33" s="46"/>
      <c r="S33" s="46"/>
      <c r="T33" s="74"/>
    </row>
    <row r="34" spans="1:23" ht="17.25" customHeight="1" x14ac:dyDescent="0.25">
      <c r="A34" s="75" t="s">
        <v>205</v>
      </c>
      <c r="B34" s="76" t="s">
        <v>206</v>
      </c>
      <c r="C34" s="46"/>
      <c r="D34" s="46"/>
      <c r="E34" s="46"/>
      <c r="F34" s="46"/>
      <c r="G34" s="46"/>
      <c r="H34" s="46"/>
      <c r="I34" s="46"/>
      <c r="J34" s="46"/>
      <c r="K34" s="46"/>
      <c r="L34" s="46"/>
      <c r="M34" s="46"/>
      <c r="N34" s="46"/>
      <c r="O34" s="46"/>
      <c r="P34" s="46"/>
      <c r="Q34" s="46"/>
      <c r="R34" s="46"/>
      <c r="S34" s="46"/>
      <c r="T34" s="74"/>
    </row>
    <row r="35" spans="1:23" ht="17.25" customHeight="1" x14ac:dyDescent="0.25">
      <c r="A35" s="75" t="s">
        <v>207</v>
      </c>
      <c r="B35" s="85">
        <v>0.2</v>
      </c>
      <c r="C35" s="46"/>
      <c r="D35" s="46"/>
      <c r="E35" s="46"/>
      <c r="F35" s="46"/>
      <c r="G35" s="46"/>
      <c r="H35" s="46"/>
      <c r="I35" s="46"/>
      <c r="J35" s="46"/>
      <c r="K35" s="46"/>
      <c r="L35" s="46"/>
      <c r="M35" s="46"/>
      <c r="N35" s="46"/>
      <c r="O35" s="46"/>
      <c r="P35" s="46"/>
      <c r="Q35" s="46"/>
      <c r="R35" s="46"/>
      <c r="S35" s="46"/>
      <c r="T35" s="74"/>
    </row>
    <row r="36" spans="1:23" ht="17.25" customHeight="1" x14ac:dyDescent="0.25">
      <c r="A36" s="75" t="s">
        <v>208</v>
      </c>
      <c r="B36" s="86">
        <v>2.2000000000000002E-2</v>
      </c>
      <c r="C36" s="46"/>
      <c r="D36" s="46"/>
      <c r="E36" s="46"/>
      <c r="F36" s="46"/>
      <c r="G36" s="46"/>
      <c r="H36" s="46"/>
      <c r="I36" s="46"/>
      <c r="J36" s="46"/>
      <c r="K36" s="46"/>
      <c r="L36" s="46"/>
      <c r="M36" s="46"/>
      <c r="N36" s="46"/>
      <c r="O36" s="46"/>
      <c r="P36" s="46"/>
      <c r="Q36" s="46"/>
      <c r="R36" s="46"/>
      <c r="S36" s="46"/>
      <c r="T36" s="74"/>
    </row>
    <row r="37" spans="1:23" ht="17.25" customHeight="1" x14ac:dyDescent="0.25">
      <c r="A37" s="75" t="s">
        <v>209</v>
      </c>
      <c r="B37" s="85">
        <v>0.1</v>
      </c>
      <c r="C37" s="46"/>
      <c r="D37" s="46"/>
      <c r="E37" s="46"/>
      <c r="F37" s="46"/>
      <c r="G37" s="46"/>
      <c r="H37" s="46"/>
      <c r="I37" s="46"/>
      <c r="J37" s="46"/>
      <c r="K37" s="46"/>
      <c r="L37" s="46"/>
      <c r="M37" s="46"/>
      <c r="N37" s="46"/>
      <c r="O37" s="46"/>
      <c r="P37" s="46"/>
      <c r="Q37" s="46"/>
      <c r="R37" s="46"/>
      <c r="S37" s="46"/>
      <c r="T37" s="74"/>
    </row>
    <row r="38" spans="1:23" ht="17.25" customHeight="1" x14ac:dyDescent="0.25">
      <c r="A38" s="75" t="s">
        <v>210</v>
      </c>
      <c r="B38" s="87">
        <v>4</v>
      </c>
      <c r="C38" s="46"/>
      <c r="D38" s="46"/>
      <c r="E38" s="46"/>
      <c r="F38" s="46"/>
      <c r="G38" s="46"/>
      <c r="H38" s="46"/>
      <c r="I38" s="46"/>
      <c r="J38" s="46"/>
      <c r="K38" s="46"/>
      <c r="L38" s="46"/>
      <c r="M38" s="46"/>
      <c r="N38" s="46"/>
      <c r="O38" s="46"/>
      <c r="P38" s="46"/>
      <c r="Q38" s="46"/>
      <c r="R38" s="46"/>
      <c r="S38" s="46"/>
      <c r="T38" s="74"/>
    </row>
    <row r="39" spans="1:23" ht="17.25" customHeight="1" x14ac:dyDescent="0.25">
      <c r="A39" s="75" t="s">
        <v>211</v>
      </c>
      <c r="B39" s="85">
        <v>7.0199999999999999E-2</v>
      </c>
      <c r="C39" s="46"/>
      <c r="D39" s="46"/>
      <c r="E39" s="46"/>
      <c r="F39" s="46"/>
      <c r="G39" s="46"/>
      <c r="H39" s="46"/>
      <c r="I39" s="46"/>
      <c r="J39" s="46"/>
      <c r="K39" s="46"/>
      <c r="L39" s="46"/>
      <c r="M39" s="46"/>
      <c r="N39" s="46"/>
      <c r="O39" s="46"/>
      <c r="P39" s="46"/>
      <c r="Q39" s="46"/>
      <c r="R39" s="46"/>
      <c r="S39" s="46"/>
      <c r="T39" s="74"/>
    </row>
    <row r="40" spans="1:23" ht="17.25" customHeight="1" x14ac:dyDescent="0.25">
      <c r="A40" s="75" t="s">
        <v>212</v>
      </c>
      <c r="B40" s="85">
        <v>7.0199999999999999E-2</v>
      </c>
      <c r="C40" s="46"/>
      <c r="D40" s="46"/>
      <c r="E40" s="46"/>
      <c r="F40" s="46"/>
      <c r="G40" s="46"/>
      <c r="H40" s="46"/>
      <c r="I40" s="46"/>
      <c r="J40" s="46"/>
      <c r="K40" s="46"/>
      <c r="L40" s="46"/>
      <c r="M40" s="46"/>
      <c r="N40" s="46"/>
      <c r="O40" s="46"/>
      <c r="P40" s="46"/>
      <c r="Q40" s="46"/>
      <c r="R40" s="46"/>
      <c r="S40" s="46"/>
      <c r="T40" s="74"/>
    </row>
    <row r="41" spans="1:23" ht="17.25" customHeight="1" x14ac:dyDescent="0.25">
      <c r="A41" s="75" t="s">
        <v>213</v>
      </c>
      <c r="B41" s="87">
        <v>0</v>
      </c>
      <c r="C41" s="46"/>
      <c r="D41" s="46"/>
      <c r="E41" s="46"/>
      <c r="F41" s="46"/>
      <c r="G41" s="46"/>
      <c r="H41" s="46"/>
      <c r="I41" s="46"/>
      <c r="J41" s="46"/>
      <c r="K41" s="46"/>
      <c r="L41" s="46"/>
      <c r="M41" s="46"/>
      <c r="N41" s="46"/>
      <c r="O41" s="46"/>
      <c r="P41" s="46"/>
      <c r="Q41" s="46"/>
      <c r="R41" s="46"/>
      <c r="S41" s="46"/>
      <c r="T41" s="74"/>
    </row>
    <row r="42" spans="1:23" ht="17.25" customHeight="1" x14ac:dyDescent="0.25">
      <c r="A42" s="75" t="s">
        <v>214</v>
      </c>
      <c r="B42" s="88">
        <v>0.13</v>
      </c>
      <c r="C42" s="46"/>
      <c r="D42" s="46"/>
      <c r="E42" s="46"/>
      <c r="F42" s="46"/>
      <c r="G42" s="46"/>
      <c r="H42" s="46"/>
      <c r="I42" s="46"/>
      <c r="J42" s="46"/>
      <c r="K42" s="46"/>
      <c r="L42" s="46"/>
      <c r="M42" s="46"/>
      <c r="N42" s="46"/>
      <c r="O42" s="46"/>
      <c r="P42" s="46"/>
      <c r="Q42" s="46"/>
      <c r="R42" s="46"/>
      <c r="S42" s="46"/>
      <c r="T42" s="74"/>
    </row>
    <row r="43" spans="1:23" ht="17.25" customHeight="1" x14ac:dyDescent="0.25">
      <c r="A43" s="75" t="s">
        <v>215</v>
      </c>
      <c r="B43" s="85">
        <f>1-B41</f>
        <v>1</v>
      </c>
      <c r="C43" s="46"/>
      <c r="D43" s="46"/>
      <c r="E43" s="46"/>
      <c r="F43" s="46"/>
      <c r="G43" s="46"/>
      <c r="H43" s="46"/>
      <c r="I43" s="46"/>
      <c r="J43" s="46"/>
      <c r="K43" s="46"/>
      <c r="L43" s="46"/>
      <c r="M43" s="46"/>
      <c r="N43" s="46"/>
      <c r="O43" s="46"/>
      <c r="P43" s="46"/>
      <c r="Q43" s="46"/>
      <c r="R43" s="46"/>
      <c r="S43" s="46"/>
      <c r="T43" s="74"/>
    </row>
    <row r="44" spans="1:23" ht="17.25" customHeight="1" thickBot="1" x14ac:dyDescent="0.3">
      <c r="A44" s="89" t="s">
        <v>216</v>
      </c>
      <c r="B44" s="90">
        <v>0.13</v>
      </c>
      <c r="C44" s="91"/>
      <c r="D44" s="46"/>
      <c r="E44" s="46"/>
      <c r="F44" s="46"/>
      <c r="G44" s="46"/>
      <c r="H44" s="46"/>
      <c r="I44" s="46"/>
      <c r="J44" s="46"/>
      <c r="K44" s="46"/>
      <c r="L44" s="46"/>
      <c r="M44" s="46"/>
      <c r="N44" s="46"/>
      <c r="O44" s="46"/>
      <c r="P44" s="46"/>
      <c r="Q44" s="46"/>
      <c r="R44" s="46"/>
      <c r="S44" s="46"/>
      <c r="T44" s="74"/>
    </row>
    <row r="45" spans="1:23" ht="24" customHeight="1" x14ac:dyDescent="0.25">
      <c r="A45" s="92" t="s">
        <v>217</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218</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5" t="s">
        <v>219</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220</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221</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5" t="s">
        <v>222</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5" t="s">
        <v>223</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5" t="s">
        <v>224</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225</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226</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227</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228</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229</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230</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231</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232</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5" t="s">
        <v>233</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234</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5" t="s">
        <v>235</v>
      </c>
      <c r="B65" s="109">
        <f t="shared" ref="B65:W65" si="10">IF(AND(B45&gt;$B$92,B45&lt;=$B$92+$B$27),$B$25/$B$27,0)</f>
        <v>0</v>
      </c>
      <c r="C65" s="109">
        <f t="shared" si="10"/>
        <v>0</v>
      </c>
      <c r="D65" s="109">
        <f t="shared" si="10"/>
        <v>6259.1122857142855</v>
      </c>
      <c r="E65" s="109">
        <f t="shared" si="10"/>
        <v>6259.1122857142855</v>
      </c>
      <c r="F65" s="109">
        <f t="shared" si="10"/>
        <v>6259.1122857142855</v>
      </c>
      <c r="G65" s="109">
        <f t="shared" si="10"/>
        <v>6259.1122857142855</v>
      </c>
      <c r="H65" s="109">
        <f t="shared" si="10"/>
        <v>6259.1122857142855</v>
      </c>
      <c r="I65" s="109">
        <f t="shared" si="10"/>
        <v>6259.1122857142855</v>
      </c>
      <c r="J65" s="109">
        <f t="shared" si="10"/>
        <v>6259.1122857142855</v>
      </c>
      <c r="K65" s="109">
        <f t="shared" si="10"/>
        <v>6259.1122857142855</v>
      </c>
      <c r="L65" s="109">
        <f t="shared" si="10"/>
        <v>6259.1122857142855</v>
      </c>
      <c r="M65" s="109">
        <f t="shared" si="10"/>
        <v>6259.1122857142855</v>
      </c>
      <c r="N65" s="109">
        <f t="shared" si="10"/>
        <v>6259.1122857142855</v>
      </c>
      <c r="O65" s="109">
        <f t="shared" si="10"/>
        <v>6259.1122857142855</v>
      </c>
      <c r="P65" s="109">
        <f t="shared" si="10"/>
        <v>6259.1122857142855</v>
      </c>
      <c r="Q65" s="109">
        <f t="shared" si="10"/>
        <v>6259.1122857142855</v>
      </c>
      <c r="R65" s="109">
        <f t="shared" si="10"/>
        <v>6259.1122857142855</v>
      </c>
      <c r="S65" s="109">
        <f t="shared" si="10"/>
        <v>6259.1122857142855</v>
      </c>
      <c r="T65" s="109">
        <f t="shared" si="10"/>
        <v>6259.1122857142855</v>
      </c>
      <c r="U65" s="109">
        <f t="shared" si="10"/>
        <v>6259.1122857142855</v>
      </c>
      <c r="V65" s="109">
        <f t="shared" si="10"/>
        <v>6259.1122857142855</v>
      </c>
      <c r="W65" s="109">
        <f t="shared" si="10"/>
        <v>6259.1122857142855</v>
      </c>
    </row>
    <row r="66" spans="1:23" ht="11.25" customHeight="1" x14ac:dyDescent="0.25">
      <c r="A66" s="75" t="s">
        <v>236</v>
      </c>
      <c r="B66" s="109">
        <f>IF(AND(B45&gt;$B$92,B45&lt;=$B$92+$B$27),B65,0)</f>
        <v>0</v>
      </c>
      <c r="C66" s="109">
        <f t="shared" ref="C66:W66" si="11">IF(AND(C45&gt;$B$92,C45&lt;=$B$92+$B$27),C65+B66,0)</f>
        <v>0</v>
      </c>
      <c r="D66" s="109">
        <f t="shared" si="11"/>
        <v>6259.1122857142855</v>
      </c>
      <c r="E66" s="109">
        <f t="shared" si="11"/>
        <v>12518.224571428571</v>
      </c>
      <c r="F66" s="109">
        <f t="shared" si="11"/>
        <v>18777.336857142858</v>
      </c>
      <c r="G66" s="109">
        <f t="shared" si="11"/>
        <v>25036.449142857142</v>
      </c>
      <c r="H66" s="109">
        <f t="shared" si="11"/>
        <v>31295.561428571425</v>
      </c>
      <c r="I66" s="109">
        <f t="shared" si="11"/>
        <v>37554.673714285709</v>
      </c>
      <c r="J66" s="109">
        <f t="shared" si="11"/>
        <v>43813.785999999993</v>
      </c>
      <c r="K66" s="109">
        <f t="shared" si="11"/>
        <v>50072.898285714276</v>
      </c>
      <c r="L66" s="109">
        <f t="shared" si="11"/>
        <v>56332.01057142856</v>
      </c>
      <c r="M66" s="109">
        <f t="shared" si="11"/>
        <v>62591.122857142844</v>
      </c>
      <c r="N66" s="109">
        <f t="shared" si="11"/>
        <v>68850.235142857127</v>
      </c>
      <c r="O66" s="109">
        <f t="shared" si="11"/>
        <v>75109.347428571418</v>
      </c>
      <c r="P66" s="109">
        <f t="shared" si="11"/>
        <v>81368.459714285709</v>
      </c>
      <c r="Q66" s="109">
        <f t="shared" si="11"/>
        <v>87627.572</v>
      </c>
      <c r="R66" s="109">
        <f t="shared" si="11"/>
        <v>93886.684285714291</v>
      </c>
      <c r="S66" s="109">
        <f t="shared" si="11"/>
        <v>100145.79657142858</v>
      </c>
      <c r="T66" s="109">
        <f t="shared" si="11"/>
        <v>106404.90885714287</v>
      </c>
      <c r="U66" s="109">
        <f t="shared" si="11"/>
        <v>112664.02114285716</v>
      </c>
      <c r="V66" s="109">
        <f t="shared" si="11"/>
        <v>118923.13342857145</v>
      </c>
      <c r="W66" s="109">
        <f t="shared" si="11"/>
        <v>125182.24571428575</v>
      </c>
    </row>
    <row r="67" spans="1:23" ht="25.5" customHeight="1" x14ac:dyDescent="0.25">
      <c r="A67" s="110" t="s">
        <v>237</v>
      </c>
      <c r="B67" s="106">
        <f t="shared" ref="B67:W67" si="12">B64-B65</f>
        <v>0</v>
      </c>
      <c r="C67" s="106">
        <f t="shared" si="12"/>
        <v>1867174.4212495829</v>
      </c>
      <c r="D67" s="106">
        <f>D64-D65</f>
        <v>1991771.5121769756</v>
      </c>
      <c r="E67" s="106">
        <f t="shared" si="12"/>
        <v>2187497.4465462551</v>
      </c>
      <c r="F67" s="106">
        <f t="shared" si="12"/>
        <v>2402697.7243489097</v>
      </c>
      <c r="G67" s="106">
        <f t="shared" si="12"/>
        <v>2639337.5094564282</v>
      </c>
      <c r="H67" s="106">
        <f t="shared" si="12"/>
        <v>2899582.6832521111</v>
      </c>
      <c r="I67" s="106">
        <f t="shared" si="12"/>
        <v>3185820.5548078348</v>
      </c>
      <c r="J67" s="106">
        <f t="shared" si="12"/>
        <v>3500682.7259005932</v>
      </c>
      <c r="K67" s="106">
        <f t="shared" si="12"/>
        <v>3847070.3365977108</v>
      </c>
      <c r="L67" s="106">
        <f t="shared" si="12"/>
        <v>4228181.9409139566</v>
      </c>
      <c r="M67" s="106">
        <f t="shared" si="12"/>
        <v>4647544.2883327529</v>
      </c>
      <c r="N67" s="106">
        <f t="shared" si="12"/>
        <v>5109046.3160543246</v>
      </c>
      <c r="O67" s="106">
        <f t="shared" si="12"/>
        <v>5616976.6889809538</v>
      </c>
      <c r="P67" s="106">
        <f t="shared" si="12"/>
        <v>6176065.260000567</v>
      </c>
      <c r="Q67" s="106">
        <f t="shared" si="12"/>
        <v>6791528.862445794</v>
      </c>
      <c r="R67" s="106">
        <f t="shared" si="12"/>
        <v>7469121.8900866304</v>
      </c>
      <c r="S67" s="106">
        <f t="shared" si="12"/>
        <v>8215192.1681033429</v>
      </c>
      <c r="T67" s="106">
        <f t="shared" si="12"/>
        <v>9036742.6716719083</v>
      </c>
      <c r="U67" s="106">
        <f t="shared" si="12"/>
        <v>9941499.7076191399</v>
      </c>
      <c r="V67" s="106">
        <f t="shared" si="12"/>
        <v>10937988.239667889</v>
      </c>
      <c r="W67" s="106">
        <f t="shared" si="12"/>
        <v>12035615.10975844</v>
      </c>
    </row>
    <row r="68" spans="1:23" ht="12" customHeight="1" x14ac:dyDescent="0.25">
      <c r="A68" s="75" t="s">
        <v>238</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239</v>
      </c>
      <c r="B69" s="105">
        <f>B67+B68</f>
        <v>0</v>
      </c>
      <c r="C69" s="105">
        <f>C67+C68</f>
        <v>1867174.4212495829</v>
      </c>
      <c r="D69" s="105">
        <f>D67+D68</f>
        <v>1991771.5121769756</v>
      </c>
      <c r="E69" s="105">
        <f>E67+E68</f>
        <v>2187497.4465462551</v>
      </c>
      <c r="F69" s="105">
        <f t="shared" ref="F69:W69" si="14">F67-F68</f>
        <v>2402697.7243489097</v>
      </c>
      <c r="G69" s="105">
        <f t="shared" si="14"/>
        <v>2639337.5094564282</v>
      </c>
      <c r="H69" s="105">
        <f t="shared" si="14"/>
        <v>2899582.6832521111</v>
      </c>
      <c r="I69" s="105">
        <f t="shared" si="14"/>
        <v>3185820.5548078348</v>
      </c>
      <c r="J69" s="105">
        <f t="shared" si="14"/>
        <v>3500682.7259005932</v>
      </c>
      <c r="K69" s="105">
        <f t="shared" si="14"/>
        <v>3847070.3365977108</v>
      </c>
      <c r="L69" s="105">
        <f t="shared" si="14"/>
        <v>4228181.9409139566</v>
      </c>
      <c r="M69" s="105">
        <f t="shared" si="14"/>
        <v>4647544.2883327529</v>
      </c>
      <c r="N69" s="105">
        <f t="shared" si="14"/>
        <v>5109046.3160543246</v>
      </c>
      <c r="O69" s="105">
        <f t="shared" si="14"/>
        <v>5616976.6889809538</v>
      </c>
      <c r="P69" s="105">
        <f t="shared" si="14"/>
        <v>6176065.260000567</v>
      </c>
      <c r="Q69" s="105">
        <f t="shared" si="14"/>
        <v>6791528.862445794</v>
      </c>
      <c r="R69" s="105">
        <f t="shared" si="14"/>
        <v>7469121.8900866304</v>
      </c>
      <c r="S69" s="105">
        <f t="shared" si="14"/>
        <v>8215192.1681033429</v>
      </c>
      <c r="T69" s="105">
        <f t="shared" si="14"/>
        <v>9036742.6716719083</v>
      </c>
      <c r="U69" s="105">
        <f t="shared" si="14"/>
        <v>9941499.7076191399</v>
      </c>
      <c r="V69" s="105">
        <f t="shared" si="14"/>
        <v>10937988.239667889</v>
      </c>
      <c r="W69" s="105">
        <f t="shared" si="14"/>
        <v>12035615.10975844</v>
      </c>
    </row>
    <row r="70" spans="1:23" ht="12" customHeight="1" x14ac:dyDescent="0.25">
      <c r="A70" s="75" t="s">
        <v>207</v>
      </c>
      <c r="B70" s="102">
        <f t="shared" ref="B70:W70" si="15">-IF(B69&gt;0, B69*$B$35, 0)</f>
        <v>0</v>
      </c>
      <c r="C70" s="102">
        <f t="shared" si="15"/>
        <v>-373434.88424991659</v>
      </c>
      <c r="D70" s="102">
        <f t="shared" si="15"/>
        <v>-398354.30243539513</v>
      </c>
      <c r="E70" s="102">
        <f t="shared" si="15"/>
        <v>-437499.48930925108</v>
      </c>
      <c r="F70" s="102">
        <f t="shared" si="15"/>
        <v>-480539.54486978194</v>
      </c>
      <c r="G70" s="102">
        <f t="shared" si="15"/>
        <v>-527867.50189128565</v>
      </c>
      <c r="H70" s="102">
        <f t="shared" si="15"/>
        <v>-579916.53665042226</v>
      </c>
      <c r="I70" s="102">
        <f t="shared" si="15"/>
        <v>-637164.11096156703</v>
      </c>
      <c r="J70" s="102">
        <f t="shared" si="15"/>
        <v>-700136.54518011864</v>
      </c>
      <c r="K70" s="102">
        <f t="shared" si="15"/>
        <v>-769414.06731954217</v>
      </c>
      <c r="L70" s="102">
        <f t="shared" si="15"/>
        <v>-845636.38818279142</v>
      </c>
      <c r="M70" s="102">
        <f t="shared" si="15"/>
        <v>-929508.85766655067</v>
      </c>
      <c r="N70" s="102">
        <f t="shared" si="15"/>
        <v>-1021809.263210865</v>
      </c>
      <c r="O70" s="102">
        <f t="shared" si="15"/>
        <v>-1123395.3377961908</v>
      </c>
      <c r="P70" s="102">
        <f t="shared" si="15"/>
        <v>-1235213.0520001135</v>
      </c>
      <c r="Q70" s="102">
        <f t="shared" si="15"/>
        <v>-1358305.7724891589</v>
      </c>
      <c r="R70" s="102">
        <f t="shared" si="15"/>
        <v>-1493824.3780173261</v>
      </c>
      <c r="S70" s="102">
        <f t="shared" si="15"/>
        <v>-1643038.4336206687</v>
      </c>
      <c r="T70" s="102">
        <f t="shared" si="15"/>
        <v>-1807348.5343343818</v>
      </c>
      <c r="U70" s="102">
        <f t="shared" si="15"/>
        <v>-1988299.9415238281</v>
      </c>
      <c r="V70" s="102">
        <f t="shared" si="15"/>
        <v>-2187597.6479335777</v>
      </c>
      <c r="W70" s="102">
        <f t="shared" si="15"/>
        <v>-2407123.021951688</v>
      </c>
    </row>
    <row r="71" spans="1:23" ht="12.75" customHeight="1" thickBot="1" x14ac:dyDescent="0.3">
      <c r="A71" s="111" t="s">
        <v>240</v>
      </c>
      <c r="B71" s="112">
        <f t="shared" ref="B71:W71" si="16">B69+B70</f>
        <v>0</v>
      </c>
      <c r="C71" s="112">
        <f>C69+C70</f>
        <v>1493739.5369996664</v>
      </c>
      <c r="D71" s="112">
        <f t="shared" si="16"/>
        <v>1593417.2097415805</v>
      </c>
      <c r="E71" s="112">
        <f t="shared" si="16"/>
        <v>1749997.9572370041</v>
      </c>
      <c r="F71" s="112">
        <f t="shared" si="16"/>
        <v>1922158.1794791277</v>
      </c>
      <c r="G71" s="112">
        <f t="shared" si="16"/>
        <v>2111470.0075651426</v>
      </c>
      <c r="H71" s="112">
        <f t="shared" si="16"/>
        <v>2319666.146601689</v>
      </c>
      <c r="I71" s="112">
        <f t="shared" si="16"/>
        <v>2548656.4438462676</v>
      </c>
      <c r="J71" s="112">
        <f t="shared" si="16"/>
        <v>2800546.1807204746</v>
      </c>
      <c r="K71" s="112">
        <f t="shared" si="16"/>
        <v>3077656.2692781687</v>
      </c>
      <c r="L71" s="112">
        <f t="shared" si="16"/>
        <v>3382545.5527311652</v>
      </c>
      <c r="M71" s="112">
        <f t="shared" si="16"/>
        <v>3718035.4306662022</v>
      </c>
      <c r="N71" s="112">
        <f t="shared" si="16"/>
        <v>4087237.0528434599</v>
      </c>
      <c r="O71" s="112">
        <f t="shared" si="16"/>
        <v>4493581.351184763</v>
      </c>
      <c r="P71" s="112">
        <f t="shared" si="16"/>
        <v>4940852.2080004532</v>
      </c>
      <c r="Q71" s="112">
        <f t="shared" si="16"/>
        <v>5433223.0899566356</v>
      </c>
      <c r="R71" s="112">
        <f t="shared" si="16"/>
        <v>5975297.5120693045</v>
      </c>
      <c r="S71" s="112">
        <f t="shared" si="16"/>
        <v>6572153.7344826739</v>
      </c>
      <c r="T71" s="112">
        <f t="shared" si="16"/>
        <v>7229394.1373375263</v>
      </c>
      <c r="U71" s="112">
        <f t="shared" si="16"/>
        <v>7953199.7660953123</v>
      </c>
      <c r="V71" s="112">
        <f t="shared" si="16"/>
        <v>8750390.5917343106</v>
      </c>
      <c r="W71" s="112">
        <f t="shared" si="16"/>
        <v>9628492.087806752</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241</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237</v>
      </c>
      <c r="B74" s="106">
        <f t="shared" ref="B74:W74" si="18">B67</f>
        <v>0</v>
      </c>
      <c r="C74" s="106">
        <f t="shared" si="18"/>
        <v>1867174.4212495829</v>
      </c>
      <c r="D74" s="106">
        <f t="shared" si="18"/>
        <v>1991771.5121769756</v>
      </c>
      <c r="E74" s="106">
        <f t="shared" si="18"/>
        <v>2187497.4465462551</v>
      </c>
      <c r="F74" s="106">
        <f t="shared" si="18"/>
        <v>2402697.7243489097</v>
      </c>
      <c r="G74" s="106">
        <f t="shared" si="18"/>
        <v>2639337.5094564282</v>
      </c>
      <c r="H74" s="106">
        <f t="shared" si="18"/>
        <v>2899582.6832521111</v>
      </c>
      <c r="I74" s="106">
        <f t="shared" si="18"/>
        <v>3185820.5548078348</v>
      </c>
      <c r="J74" s="106">
        <f t="shared" si="18"/>
        <v>3500682.7259005932</v>
      </c>
      <c r="K74" s="106">
        <f t="shared" si="18"/>
        <v>3847070.3365977108</v>
      </c>
      <c r="L74" s="106">
        <f t="shared" si="18"/>
        <v>4228181.9409139566</v>
      </c>
      <c r="M74" s="106">
        <f t="shared" si="18"/>
        <v>4647544.2883327529</v>
      </c>
      <c r="N74" s="106">
        <f t="shared" si="18"/>
        <v>5109046.3160543246</v>
      </c>
      <c r="O74" s="106">
        <f t="shared" si="18"/>
        <v>5616976.6889809538</v>
      </c>
      <c r="P74" s="106">
        <f t="shared" si="18"/>
        <v>6176065.260000567</v>
      </c>
      <c r="Q74" s="106">
        <f t="shared" si="18"/>
        <v>6791528.862445794</v>
      </c>
      <c r="R74" s="106">
        <f t="shared" si="18"/>
        <v>7469121.8900866304</v>
      </c>
      <c r="S74" s="106">
        <f t="shared" si="18"/>
        <v>8215192.1681033429</v>
      </c>
      <c r="T74" s="106">
        <f t="shared" si="18"/>
        <v>9036742.6716719083</v>
      </c>
      <c r="U74" s="106">
        <f t="shared" si="18"/>
        <v>9941499.7076191399</v>
      </c>
      <c r="V74" s="106">
        <f t="shared" si="18"/>
        <v>10937988.239667889</v>
      </c>
      <c r="W74" s="106">
        <f t="shared" si="18"/>
        <v>12035615.10975844</v>
      </c>
    </row>
    <row r="75" spans="1:23" ht="12" customHeight="1" x14ac:dyDescent="0.25">
      <c r="A75" s="75" t="s">
        <v>235</v>
      </c>
      <c r="B75" s="102">
        <f t="shared" ref="B75:W75" si="19">B65</f>
        <v>0</v>
      </c>
      <c r="C75" s="102">
        <f t="shared" si="19"/>
        <v>0</v>
      </c>
      <c r="D75" s="102">
        <f t="shared" si="19"/>
        <v>6259.1122857142855</v>
      </c>
      <c r="E75" s="102">
        <f t="shared" si="19"/>
        <v>6259.1122857142855</v>
      </c>
      <c r="F75" s="102">
        <f t="shared" si="19"/>
        <v>6259.1122857142855</v>
      </c>
      <c r="G75" s="102">
        <f t="shared" si="19"/>
        <v>6259.1122857142855</v>
      </c>
      <c r="H75" s="102">
        <f t="shared" si="19"/>
        <v>6259.1122857142855</v>
      </c>
      <c r="I75" s="102">
        <f t="shared" si="19"/>
        <v>6259.1122857142855</v>
      </c>
      <c r="J75" s="102">
        <f t="shared" si="19"/>
        <v>6259.1122857142855</v>
      </c>
      <c r="K75" s="102">
        <f t="shared" si="19"/>
        <v>6259.1122857142855</v>
      </c>
      <c r="L75" s="102">
        <f t="shared" si="19"/>
        <v>6259.1122857142855</v>
      </c>
      <c r="M75" s="102">
        <f t="shared" si="19"/>
        <v>6259.1122857142855</v>
      </c>
      <c r="N75" s="102">
        <f t="shared" si="19"/>
        <v>6259.1122857142855</v>
      </c>
      <c r="O75" s="102">
        <f t="shared" si="19"/>
        <v>6259.1122857142855</v>
      </c>
      <c r="P75" s="102">
        <f t="shared" si="19"/>
        <v>6259.1122857142855</v>
      </c>
      <c r="Q75" s="102">
        <f t="shared" si="19"/>
        <v>6259.1122857142855</v>
      </c>
      <c r="R75" s="102">
        <f t="shared" si="19"/>
        <v>6259.1122857142855</v>
      </c>
      <c r="S75" s="102">
        <f t="shared" si="19"/>
        <v>6259.1122857142855</v>
      </c>
      <c r="T75" s="102">
        <f t="shared" si="19"/>
        <v>6259.1122857142855</v>
      </c>
      <c r="U75" s="102">
        <f t="shared" si="19"/>
        <v>6259.1122857142855</v>
      </c>
      <c r="V75" s="102">
        <f t="shared" si="19"/>
        <v>6259.1122857142855</v>
      </c>
      <c r="W75" s="102">
        <f t="shared" si="19"/>
        <v>6259.1122857142855</v>
      </c>
    </row>
    <row r="76" spans="1:23" ht="12" customHeight="1" x14ac:dyDescent="0.25">
      <c r="A76" s="75" t="s">
        <v>238</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5" t="s">
        <v>207</v>
      </c>
      <c r="B77" s="109">
        <f>IF(SUM($B$70:B70),0,SUM($B$70:B70))</f>
        <v>0</v>
      </c>
      <c r="C77" s="109">
        <f>IF(SUM($B$70:C70)+SUM($B$77:B77)&gt;0,0,SUM($B$70:C70)-SUM($B$77:B77))</f>
        <v>-373434.88424991659</v>
      </c>
      <c r="D77" s="109">
        <f>IF(SUM($B$70:D70)+SUM($B$77:C77)&gt;0,0,SUM($B$70:D70)-SUM($B$77:C77))</f>
        <v>-398354.30243539513</v>
      </c>
      <c r="E77" s="109">
        <f>IF(SUM($B$70:E70)+SUM($B$77:D77)&gt;0,0,SUM($B$70:E70)-SUM($B$77:D77))</f>
        <v>-437499.48930925119</v>
      </c>
      <c r="F77" s="109">
        <f>IF(SUM($B$70:F70)+SUM($B$77:E77)&gt;0,0,SUM($B$70:F70)-SUM($B$77:E77))</f>
        <v>-480539.54486978194</v>
      </c>
      <c r="G77" s="109">
        <f>IF(SUM($B$70:G70)+SUM($B$77:F77)&gt;0,0,SUM($B$70:G70)-SUM($B$77:F77))</f>
        <v>-527867.50189128565</v>
      </c>
      <c r="H77" s="109">
        <f>IF(SUM($B$70:H70)+SUM($B$77:G77)&gt;0,0,SUM($B$70:H70)-SUM($B$77:G77))</f>
        <v>-579916.53665042203</v>
      </c>
      <c r="I77" s="109">
        <f>IF(SUM($B$70:I70)+SUM($B$77:H77)&gt;0,0,SUM($B$70:I70)-SUM($B$77:H77))</f>
        <v>-637164.11096156714</v>
      </c>
      <c r="J77" s="109">
        <f>IF(SUM($B$70:J70)+SUM($B$77:I77)&gt;0,0,SUM($B$70:J70)-SUM($B$77:I77))</f>
        <v>-700136.54518011864</v>
      </c>
      <c r="K77" s="109">
        <f>IF(SUM($B$70:K70)+SUM($B$77:J77)&gt;0,0,SUM($B$70:K70)-SUM($B$77:J77))</f>
        <v>-769414.0673195417</v>
      </c>
      <c r="L77" s="109">
        <f>IF(SUM($B$70:L70)+SUM($B$77:K77)&gt;0,0,SUM($B$70:L70)-SUM($B$77:K77))</f>
        <v>-845636.38818279095</v>
      </c>
      <c r="M77" s="109">
        <f>IF(SUM($B$70:M70)+SUM($B$77:L77)&gt;0,0,SUM($B$70:M70)-SUM($B$77:L77))</f>
        <v>-929508.8576665502</v>
      </c>
      <c r="N77" s="109">
        <f>IF(SUM($B$70:N70)+SUM($B$77:M77)&gt;0,0,SUM($B$70:N70)-SUM($B$77:M77))</f>
        <v>-1021809.2632108647</v>
      </c>
      <c r="O77" s="109">
        <f>IF(SUM($B$70:O70)+SUM($B$77:N77)&gt;0,0,SUM($B$70:O70)-SUM($B$77:N77))</f>
        <v>-1123395.3377961908</v>
      </c>
      <c r="P77" s="109">
        <f>IF(SUM($B$70:P70)+SUM($B$77:O77)&gt;0,0,SUM($B$70:P70)-SUM($B$77:O77))</f>
        <v>-1235213.0520001128</v>
      </c>
      <c r="Q77" s="109">
        <f>IF(SUM($B$70:Q70)+SUM($B$77:P77)&gt;0,0,SUM($B$70:Q70)-SUM($B$77:P77))</f>
        <v>-1358305.7724891584</v>
      </c>
      <c r="R77" s="109">
        <f>IF(SUM($B$70:R70)+SUM($B$77:Q77)&gt;0,0,SUM($B$70:R70)-SUM($B$77:Q77))</f>
        <v>-1493824.3780173268</v>
      </c>
      <c r="S77" s="109">
        <f>IF(SUM($B$70:S70)+SUM($B$77:R77)&gt;0,0,SUM($B$70:S70)-SUM($B$77:R77))</f>
        <v>-1643038.4336206689</v>
      </c>
      <c r="T77" s="109">
        <f>IF(SUM($B$70:T70)+SUM($B$77:S77)&gt;0,0,SUM($B$70:T70)-SUM($B$77:S77))</f>
        <v>-1807348.534334382</v>
      </c>
      <c r="U77" s="109">
        <f>IF(SUM($B$70:U70)+SUM($B$77:T77)&gt;0,0,SUM($B$70:U70)-SUM($B$77:T77))</f>
        <v>-1988299.9415238276</v>
      </c>
      <c r="V77" s="109">
        <f>IF(SUM($B$70:V70)+SUM($B$77:U77)&gt;0,0,SUM($B$70:V70)-SUM($B$77:U77))</f>
        <v>-2187597.6479335763</v>
      </c>
      <c r="W77" s="109">
        <f>IF(SUM($B$70:W70)+SUM($B$77:V77)&gt;0,0,SUM($B$70:W70)-SUM($B$77:V77))</f>
        <v>-2407123.0219516866</v>
      </c>
    </row>
    <row r="78" spans="1:23" ht="12" customHeight="1" x14ac:dyDescent="0.25">
      <c r="A78" s="75" t="s">
        <v>242</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5" t="s">
        <v>243</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5" t="s">
        <v>244</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5" t="s">
        <v>245</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246</v>
      </c>
      <c r="B82" s="106">
        <f t="shared" ref="B82:W82" si="24">SUM(B74:B77,B79:B81)</f>
        <v>0</v>
      </c>
      <c r="C82" s="106">
        <f>SUM(C74:C77,C79:C81)</f>
        <v>977375.2548747079</v>
      </c>
      <c r="D82" s="106">
        <f t="shared" si="24"/>
        <v>1586555.8103515082</v>
      </c>
      <c r="E82" s="106">
        <f t="shared" si="24"/>
        <v>1736685.4874293981</v>
      </c>
      <c r="F82" s="106">
        <f t="shared" si="24"/>
        <v>1906898.2753281845</v>
      </c>
      <c r="G82" s="106">
        <f t="shared" si="24"/>
        <v>2094066.1526837128</v>
      </c>
      <c r="H82" s="106">
        <f t="shared" si="24"/>
        <v>2299901.7528514429</v>
      </c>
      <c r="I82" s="106">
        <f t="shared" si="24"/>
        <v>2526292.7803200176</v>
      </c>
      <c r="J82" s="106">
        <f t="shared" si="24"/>
        <v>2775320.0872405209</v>
      </c>
      <c r="K82" s="106">
        <f t="shared" si="24"/>
        <v>3049277.6318377797</v>
      </c>
      <c r="L82" s="106">
        <f t="shared" si="24"/>
        <v>3350694.5159288635</v>
      </c>
      <c r="M82" s="106">
        <f t="shared" si="24"/>
        <v>3682359.3195536458</v>
      </c>
      <c r="N82" s="106">
        <f t="shared" si="24"/>
        <v>4047346.9737006254</v>
      </c>
      <c r="O82" s="106">
        <f t="shared" si="24"/>
        <v>4449048.4375214223</v>
      </c>
      <c r="P82" s="106">
        <f t="shared" si="24"/>
        <v>4891203.4745278154</v>
      </c>
      <c r="Q82" s="106">
        <f t="shared" si="24"/>
        <v>5377936.853341436</v>
      </c>
      <c r="R82" s="106">
        <f t="shared" si="24"/>
        <v>5913798.3329345426</v>
      </c>
      <c r="S82" s="106">
        <f t="shared" si="24"/>
        <v>6503806.8303103251</v>
      </c>
      <c r="T82" s="106">
        <f t="shared" si="24"/>
        <v>7153499.210609992</v>
      </c>
      <c r="U82" s="106">
        <f t="shared" si="24"/>
        <v>7868984.1861299118</v>
      </c>
      <c r="V82" s="106">
        <f t="shared" si="24"/>
        <v>8657001.8621587604</v>
      </c>
      <c r="W82" s="106">
        <f t="shared" si="24"/>
        <v>9524989.5244270209</v>
      </c>
    </row>
    <row r="83" spans="1:23" ht="12" customHeight="1" x14ac:dyDescent="0.25">
      <c r="A83" s="94" t="s">
        <v>247</v>
      </c>
      <c r="B83" s="106">
        <f>SUM($B$82:B82)</f>
        <v>0</v>
      </c>
      <c r="C83" s="106">
        <f>SUM(B82:C82)</f>
        <v>977375.2548747079</v>
      </c>
      <c r="D83" s="106">
        <f>SUM(B82:D82)</f>
        <v>2563931.0652262159</v>
      </c>
      <c r="E83" s="106">
        <f>SUM($B$82:E82)</f>
        <v>4300616.552655614</v>
      </c>
      <c r="F83" s="106">
        <f>SUM($B$82:F82)</f>
        <v>6207514.8279837985</v>
      </c>
      <c r="G83" s="106">
        <f>SUM($B$82:G82)</f>
        <v>8301580.980667511</v>
      </c>
      <c r="H83" s="106">
        <f>SUM($B$82:H82)</f>
        <v>10601482.733518954</v>
      </c>
      <c r="I83" s="106">
        <f>SUM($B$82:I82)</f>
        <v>13127775.513838973</v>
      </c>
      <c r="J83" s="106">
        <f>SUM($B$82:J82)</f>
        <v>15903095.601079494</v>
      </c>
      <c r="K83" s="106">
        <f>SUM($B$82:K82)</f>
        <v>18952373.232917272</v>
      </c>
      <c r="L83" s="106">
        <f>SUM($B$82:L82)</f>
        <v>22303067.748846136</v>
      </c>
      <c r="M83" s="106">
        <f>SUM($B$82:M82)</f>
        <v>25985427.068399783</v>
      </c>
      <c r="N83" s="106">
        <f>SUM($B$82:N82)</f>
        <v>30032774.042100407</v>
      </c>
      <c r="O83" s="106">
        <f>SUM($B$82:O82)</f>
        <v>34481822.479621828</v>
      </c>
      <c r="P83" s="106">
        <f>SUM($B$82:P82)</f>
        <v>39373025.954149641</v>
      </c>
      <c r="Q83" s="106">
        <f>SUM($B$82:Q82)</f>
        <v>44750962.807491079</v>
      </c>
      <c r="R83" s="106">
        <f>SUM($B$82:R82)</f>
        <v>50664761.140425622</v>
      </c>
      <c r="S83" s="106">
        <f>SUM($B$82:S82)</f>
        <v>57168567.970735945</v>
      </c>
      <c r="T83" s="106">
        <f>SUM($B$82:T82)</f>
        <v>64322067.18134594</v>
      </c>
      <c r="U83" s="106">
        <f>SUM($B$82:U82)</f>
        <v>72191051.367475852</v>
      </c>
      <c r="V83" s="106">
        <f>SUM($B$82:V82)</f>
        <v>80848053.229634613</v>
      </c>
      <c r="W83" s="106">
        <f>SUM($B$82:W82)</f>
        <v>90373042.754061639</v>
      </c>
    </row>
    <row r="84" spans="1:23" ht="12" customHeight="1" x14ac:dyDescent="0.25">
      <c r="A84" s="75" t="s">
        <v>248</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249</v>
      </c>
      <c r="B85" s="106">
        <f>B83*B84</f>
        <v>0</v>
      </c>
      <c r="C85" s="106">
        <f t="shared" ref="C85:W85" si="26">C82*C84</f>
        <v>977375.2548747079</v>
      </c>
      <c r="D85" s="106">
        <f t="shared" si="26"/>
        <v>1404031.6905765559</v>
      </c>
      <c r="E85" s="106">
        <f t="shared" si="26"/>
        <v>1360079.4795437376</v>
      </c>
      <c r="F85" s="106">
        <f t="shared" si="26"/>
        <v>1321576.1591632564</v>
      </c>
      <c r="G85" s="106">
        <f t="shared" si="26"/>
        <v>1284329.9884404223</v>
      </c>
      <c r="H85" s="106">
        <f t="shared" si="26"/>
        <v>1248294.5281826688</v>
      </c>
      <c r="I85" s="106">
        <f t="shared" si="26"/>
        <v>1213425.228108285</v>
      </c>
      <c r="J85" s="106">
        <f t="shared" si="26"/>
        <v>1179679.3428840549</v>
      </c>
      <c r="K85" s="106">
        <f t="shared" si="26"/>
        <v>1147015.8523448477</v>
      </c>
      <c r="L85" s="106">
        <f t="shared" si="26"/>
        <v>1115395.3856507093</v>
      </c>
      <c r="M85" s="106">
        <f t="shared" si="26"/>
        <v>1084780.149154152</v>
      </c>
      <c r="N85" s="106">
        <f t="shared" si="26"/>
        <v>1055133.8577661421</v>
      </c>
      <c r="O85" s="106">
        <f t="shared" si="26"/>
        <v>1026421.6696237418</v>
      </c>
      <c r="P85" s="106">
        <f t="shared" si="26"/>
        <v>998610.12387572718</v>
      </c>
      <c r="Q85" s="106">
        <f t="shared" si="26"/>
        <v>971667.08141474798</v>
      </c>
      <c r="R85" s="106">
        <f t="shared" si="26"/>
        <v>945561.66839590855</v>
      </c>
      <c r="S85" s="106">
        <f t="shared" si="26"/>
        <v>920264.22239207174</v>
      </c>
      <c r="T85" s="106">
        <f t="shared" si="26"/>
        <v>895746.24104577675</v>
      </c>
      <c r="U85" s="106">
        <f t="shared" si="26"/>
        <v>871980.33308657329</v>
      </c>
      <c r="V85" s="106">
        <f t="shared" si="26"/>
        <v>848940.17159074021</v>
      </c>
      <c r="W85" s="106">
        <f t="shared" si="26"/>
        <v>826600.44936798257</v>
      </c>
    </row>
    <row r="86" spans="1:23" ht="21.75" customHeight="1" x14ac:dyDescent="0.25">
      <c r="A86" s="110" t="s">
        <v>250</v>
      </c>
      <c r="B86" s="106">
        <f>SUM(B85)</f>
        <v>0</v>
      </c>
      <c r="C86" s="106">
        <f t="shared" ref="C86:W86" si="27">C85+B86</f>
        <v>977375.2548747079</v>
      </c>
      <c r="D86" s="106">
        <f t="shared" si="27"/>
        <v>2381406.9454512638</v>
      </c>
      <c r="E86" s="106">
        <f t="shared" si="27"/>
        <v>3741486.4249950014</v>
      </c>
      <c r="F86" s="106">
        <f t="shared" si="27"/>
        <v>5063062.5841582576</v>
      </c>
      <c r="G86" s="106">
        <f t="shared" si="27"/>
        <v>6347392.5725986799</v>
      </c>
      <c r="H86" s="106">
        <f t="shared" si="27"/>
        <v>7595687.1007813485</v>
      </c>
      <c r="I86" s="106">
        <f t="shared" si="27"/>
        <v>8809112.3288896345</v>
      </c>
      <c r="J86" s="106">
        <f t="shared" si="27"/>
        <v>9988791.6717736889</v>
      </c>
      <c r="K86" s="106">
        <f t="shared" si="27"/>
        <v>11135807.524118537</v>
      </c>
      <c r="L86" s="106">
        <f t="shared" si="27"/>
        <v>12251202.909769246</v>
      </c>
      <c r="M86" s="106">
        <f t="shared" si="27"/>
        <v>13335983.058923399</v>
      </c>
      <c r="N86" s="106">
        <f t="shared" si="27"/>
        <v>14391116.916689541</v>
      </c>
      <c r="O86" s="106">
        <f t="shared" si="27"/>
        <v>15417538.586313283</v>
      </c>
      <c r="P86" s="106">
        <f t="shared" si="27"/>
        <v>16416148.710189011</v>
      </c>
      <c r="Q86" s="106">
        <f t="shared" si="27"/>
        <v>17387815.791603759</v>
      </c>
      <c r="R86" s="106">
        <f t="shared" si="27"/>
        <v>18333377.459999666</v>
      </c>
      <c r="S86" s="106">
        <f t="shared" si="27"/>
        <v>19253641.682391737</v>
      </c>
      <c r="T86" s="106">
        <f t="shared" si="27"/>
        <v>20149387.923437513</v>
      </c>
      <c r="U86" s="106">
        <f t="shared" si="27"/>
        <v>21021368.256524086</v>
      </c>
      <c r="V86" s="106">
        <f t="shared" si="27"/>
        <v>21870308.428114828</v>
      </c>
      <c r="W86" s="106">
        <f t="shared" si="27"/>
        <v>22696908.877482809</v>
      </c>
    </row>
    <row r="87" spans="1:23" ht="14.25" customHeight="1" x14ac:dyDescent="0.25">
      <c r="A87" s="116" t="s">
        <v>251</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252</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253</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3"/>
      <c r="B90" s="73"/>
      <c r="C90" s="73"/>
      <c r="D90" s="73"/>
      <c r="E90" s="73"/>
      <c r="F90" s="73"/>
      <c r="G90" s="73"/>
      <c r="H90" s="73"/>
      <c r="I90" s="73"/>
      <c r="J90" s="73"/>
      <c r="K90" s="73"/>
      <c r="L90" s="73"/>
      <c r="M90" s="73"/>
      <c r="N90" s="73"/>
      <c r="O90" s="73"/>
      <c r="P90" s="73"/>
      <c r="Q90" s="73"/>
      <c r="R90" s="73"/>
      <c r="S90" s="73"/>
      <c r="T90" s="73"/>
      <c r="U90" s="73"/>
      <c r="V90" s="73"/>
      <c r="W90" s="73"/>
    </row>
    <row r="91" spans="1:23" ht="13.5" customHeight="1" x14ac:dyDescent="0.25">
      <c r="A91" s="120" t="s">
        <v>254</v>
      </c>
      <c r="B91" s="121">
        <v>2024</v>
      </c>
      <c r="C91" s="74"/>
      <c r="D91" s="74"/>
      <c r="E91" s="74"/>
      <c r="F91" s="74"/>
      <c r="G91" s="74"/>
      <c r="H91" s="74"/>
      <c r="I91" s="74"/>
      <c r="J91" s="74"/>
      <c r="K91" s="74"/>
      <c r="L91" s="74"/>
      <c r="M91" s="74"/>
      <c r="N91" s="74"/>
      <c r="O91" s="74"/>
      <c r="P91" s="74"/>
      <c r="Q91" s="74"/>
      <c r="R91" s="74"/>
      <c r="S91" s="74"/>
      <c r="T91" s="74"/>
      <c r="U91" s="74"/>
      <c r="V91" s="74"/>
      <c r="W91" s="74"/>
    </row>
    <row r="92" spans="1:23" ht="13.5" customHeight="1" x14ac:dyDescent="0.25">
      <c r="A92" s="120" t="s">
        <v>255</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256</v>
      </c>
      <c r="B93" s="125" t="s">
        <v>257</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258</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229</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230</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231</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232</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259</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260</v>
      </c>
      <c r="B101" s="37" t="s">
        <v>261</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20C36B-9098-48F9-ADDE-B1C9C9D993F3}">
  <sheetPr codeName="Лист11">
    <pageSetUpPr fitToPage="1"/>
  </sheetPr>
  <dimension ref="A1:AN54"/>
  <sheetViews>
    <sheetView zoomScale="60" zoomScaleNormal="60" workbookViewId="0">
      <pane xSplit="2" ySplit="24" topLeftCell="C37" activePane="bottomRight" state="frozen"/>
      <selection activeCell="A9" sqref="A9:O9"/>
      <selection pane="topRight" activeCell="A9" sqref="A9:O9"/>
      <selection pane="bottomLeft" activeCell="A9" sqref="A9:O9"/>
      <selection pane="bottomRight" activeCell="I54" sqref="I54"/>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2" max="13" width="11.5703125" bestFit="1" customWidth="1"/>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4"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13" t="str">
        <f>'1. паспорт местоположение'!$A$5:$C$5</f>
        <v>Год раскрытия информации: 2025 год</v>
      </c>
      <c r="B5" s="213"/>
      <c r="C5" s="213"/>
      <c r="D5" s="213"/>
      <c r="E5" s="213"/>
      <c r="F5" s="213"/>
      <c r="G5" s="213"/>
      <c r="H5" s="213"/>
      <c r="I5" s="213"/>
      <c r="J5" s="213"/>
      <c r="O5" s="61"/>
      <c r="P5" s="61"/>
      <c r="Q5" s="61"/>
      <c r="R5" s="61"/>
      <c r="S5" s="61"/>
      <c r="T5" s="61"/>
      <c r="U5" s="61"/>
      <c r="V5" s="61"/>
      <c r="W5" s="61"/>
      <c r="X5" s="61"/>
      <c r="Y5" s="61"/>
      <c r="Z5" s="61"/>
      <c r="AA5" s="61"/>
      <c r="AB5" s="61"/>
      <c r="AC5" s="61"/>
      <c r="AD5" s="61"/>
      <c r="AE5" s="61"/>
      <c r="AF5" s="61"/>
      <c r="AG5" s="61"/>
      <c r="AH5" s="61"/>
      <c r="AI5" s="61"/>
      <c r="AJ5" s="61"/>
      <c r="AK5" s="61"/>
      <c r="AL5" s="61"/>
      <c r="AM5" s="61"/>
      <c r="AN5" s="61"/>
    </row>
    <row r="6" spans="1:40" ht="18.75" x14ac:dyDescent="0.3">
      <c r="I6" s="5"/>
    </row>
    <row r="7" spans="1:40" ht="18.75" x14ac:dyDescent="0.25">
      <c r="A7" s="214" t="s">
        <v>3</v>
      </c>
      <c r="B7" s="214"/>
      <c r="C7" s="214"/>
      <c r="D7" s="214"/>
      <c r="E7" s="214"/>
      <c r="F7" s="214"/>
      <c r="G7" s="214"/>
      <c r="H7" s="214"/>
      <c r="I7" s="214"/>
      <c r="J7" s="214"/>
    </row>
    <row r="8" spans="1:40" x14ac:dyDescent="0.25">
      <c r="A8" s="252"/>
      <c r="B8" s="252"/>
      <c r="C8" s="252"/>
      <c r="D8" s="252"/>
      <c r="E8" s="252"/>
      <c r="F8" s="252"/>
      <c r="G8" s="252"/>
      <c r="H8" s="252"/>
      <c r="I8" s="252"/>
      <c r="J8" s="252"/>
    </row>
    <row r="9" spans="1:40" x14ac:dyDescent="0.25">
      <c r="A9" s="215" t="s">
        <v>4</v>
      </c>
      <c r="B9" s="215"/>
      <c r="C9" s="215"/>
      <c r="D9" s="215"/>
      <c r="E9" s="215"/>
      <c r="F9" s="215"/>
      <c r="G9" s="215"/>
      <c r="H9" s="215"/>
      <c r="I9" s="215"/>
      <c r="J9" s="215"/>
    </row>
    <row r="10" spans="1:40" x14ac:dyDescent="0.25">
      <c r="A10" s="210" t="s">
        <v>5</v>
      </c>
      <c r="B10" s="210"/>
      <c r="C10" s="210"/>
      <c r="D10" s="210"/>
      <c r="E10" s="210"/>
      <c r="F10" s="210"/>
      <c r="G10" s="210"/>
      <c r="H10" s="210"/>
      <c r="I10" s="210"/>
      <c r="J10" s="210"/>
    </row>
    <row r="11" spans="1:40" x14ac:dyDescent="0.25">
      <c r="A11" s="252"/>
      <c r="B11" s="252"/>
      <c r="C11" s="252"/>
      <c r="D11" s="252"/>
      <c r="E11" s="252"/>
      <c r="F11" s="252"/>
      <c r="G11" s="252"/>
      <c r="H11" s="252"/>
      <c r="I11" s="252"/>
      <c r="J11" s="252"/>
    </row>
    <row r="12" spans="1:40" x14ac:dyDescent="0.25">
      <c r="A12" s="215" t="str">
        <f>'1. паспорт местоположение'!$A$12</f>
        <v>P_СГЭС_1</v>
      </c>
      <c r="B12" s="215"/>
      <c r="C12" s="215"/>
      <c r="D12" s="215"/>
      <c r="E12" s="215"/>
      <c r="F12" s="215"/>
      <c r="G12" s="215"/>
      <c r="H12" s="215"/>
      <c r="I12" s="215"/>
      <c r="J12" s="215"/>
    </row>
    <row r="13" spans="1:40" x14ac:dyDescent="0.25">
      <c r="A13" s="210" t="s">
        <v>6</v>
      </c>
      <c r="B13" s="210"/>
      <c r="C13" s="210"/>
      <c r="D13" s="210"/>
      <c r="E13" s="210"/>
      <c r="F13" s="210"/>
      <c r="G13" s="210"/>
      <c r="H13" s="210"/>
      <c r="I13" s="210"/>
      <c r="J13" s="210"/>
    </row>
    <row r="14" spans="1:40" x14ac:dyDescent="0.25">
      <c r="A14" s="210"/>
      <c r="B14" s="210"/>
      <c r="C14" s="210"/>
      <c r="D14" s="210"/>
      <c r="E14" s="210"/>
      <c r="F14" s="210"/>
      <c r="G14" s="210"/>
      <c r="H14" s="210"/>
      <c r="I14" s="210"/>
      <c r="J14" s="210"/>
    </row>
    <row r="15" spans="1:40" x14ac:dyDescent="0.25">
      <c r="A15" s="209" t="str">
        <f>'1. паспорт местоположение'!$A$15</f>
        <v>Приобретение сушильных шкафов - 2 шт</v>
      </c>
      <c r="B15" s="209"/>
      <c r="C15" s="209"/>
      <c r="D15" s="209"/>
      <c r="E15" s="209"/>
      <c r="F15" s="209"/>
      <c r="G15" s="209"/>
      <c r="H15" s="209"/>
      <c r="I15" s="209"/>
      <c r="J15" s="209"/>
    </row>
    <row r="16" spans="1:40" x14ac:dyDescent="0.25">
      <c r="A16" s="210" t="s">
        <v>7</v>
      </c>
      <c r="B16" s="210"/>
      <c r="C16" s="210"/>
      <c r="D16" s="210"/>
      <c r="E16" s="210"/>
      <c r="F16" s="210"/>
      <c r="G16" s="210"/>
      <c r="H16" s="210"/>
      <c r="I16" s="210"/>
      <c r="J16" s="210"/>
    </row>
    <row r="17" spans="1:10" customFormat="1" x14ac:dyDescent="0.25">
      <c r="A17" s="134"/>
      <c r="B17" s="134"/>
      <c r="C17" s="134"/>
      <c r="D17" s="134"/>
      <c r="E17" s="134"/>
      <c r="F17" s="134"/>
      <c r="G17" s="134"/>
      <c r="H17" s="134"/>
      <c r="I17" s="134"/>
      <c r="J17" s="135"/>
    </row>
    <row r="18" spans="1:10" customFormat="1" x14ac:dyDescent="0.25">
      <c r="A18" s="134"/>
      <c r="B18" s="134"/>
      <c r="C18" s="134"/>
      <c r="D18" s="134"/>
      <c r="E18" s="134"/>
      <c r="F18" s="134"/>
      <c r="G18" s="134"/>
      <c r="H18" s="134"/>
      <c r="I18" s="136"/>
      <c r="J18" s="134"/>
    </row>
    <row r="19" spans="1:10" customFormat="1" x14ac:dyDescent="0.25">
      <c r="A19" s="259" t="s">
        <v>262</v>
      </c>
      <c r="B19" s="259"/>
      <c r="C19" s="259"/>
      <c r="D19" s="259"/>
      <c r="E19" s="259"/>
      <c r="F19" s="259"/>
      <c r="G19" s="259"/>
      <c r="H19" s="259"/>
      <c r="I19" s="259"/>
      <c r="J19" s="259"/>
    </row>
    <row r="20" spans="1:10" customFormat="1" x14ac:dyDescent="0.25">
      <c r="A20" s="137"/>
      <c r="B20" s="137"/>
      <c r="C20" s="134"/>
      <c r="D20" s="134"/>
      <c r="E20" s="134"/>
      <c r="F20" s="134"/>
      <c r="G20" s="134"/>
      <c r="H20" s="134"/>
      <c r="I20" s="134"/>
      <c r="J20" s="134"/>
    </row>
    <row r="21" spans="1:10" customFormat="1" x14ac:dyDescent="0.25">
      <c r="A21" s="226" t="s">
        <v>263</v>
      </c>
      <c r="B21" s="226" t="s">
        <v>264</v>
      </c>
      <c r="C21" s="225" t="s">
        <v>265</v>
      </c>
      <c r="D21" s="225"/>
      <c r="E21" s="225"/>
      <c r="F21" s="225"/>
      <c r="G21" s="226" t="s">
        <v>266</v>
      </c>
      <c r="H21" s="227" t="s">
        <v>267</v>
      </c>
      <c r="I21" s="226" t="s">
        <v>268</v>
      </c>
      <c r="J21" s="226" t="s">
        <v>269</v>
      </c>
    </row>
    <row r="22" spans="1:10" customFormat="1" ht="46.5" customHeight="1" x14ac:dyDescent="0.25">
      <c r="A22" s="226"/>
      <c r="B22" s="226"/>
      <c r="C22" s="229" t="s">
        <v>270</v>
      </c>
      <c r="D22" s="229"/>
      <c r="E22" s="232" t="s">
        <v>271</v>
      </c>
      <c r="F22" s="233"/>
      <c r="G22" s="226"/>
      <c r="H22" s="228"/>
      <c r="I22" s="226"/>
      <c r="J22" s="226"/>
    </row>
    <row r="23" spans="1:10" customFormat="1" ht="31.5" x14ac:dyDescent="0.25">
      <c r="A23" s="226"/>
      <c r="B23" s="226"/>
      <c r="C23" s="138" t="s">
        <v>272</v>
      </c>
      <c r="D23" s="138" t="s">
        <v>273</v>
      </c>
      <c r="E23" s="138" t="s">
        <v>272</v>
      </c>
      <c r="F23" s="138" t="s">
        <v>273</v>
      </c>
      <c r="G23" s="226"/>
      <c r="H23" s="229"/>
      <c r="I23" s="226"/>
      <c r="J23" s="226"/>
    </row>
    <row r="24" spans="1:10" customFormat="1" x14ac:dyDescent="0.25">
      <c r="A24" s="34">
        <v>1</v>
      </c>
      <c r="B24" s="34">
        <v>2</v>
      </c>
      <c r="C24" s="138">
        <v>3</v>
      </c>
      <c r="D24" s="138">
        <v>4</v>
      </c>
      <c r="E24" s="138">
        <v>7</v>
      </c>
      <c r="F24" s="138">
        <v>8</v>
      </c>
      <c r="G24" s="138">
        <v>9</v>
      </c>
      <c r="H24" s="138">
        <v>10</v>
      </c>
      <c r="I24" s="138">
        <v>11</v>
      </c>
      <c r="J24" s="138">
        <v>12</v>
      </c>
    </row>
    <row r="25" spans="1:10" customFormat="1" x14ac:dyDescent="0.25">
      <c r="A25" s="139" t="s">
        <v>12</v>
      </c>
      <c r="B25" s="140" t="s">
        <v>274</v>
      </c>
      <c r="C25" s="141" t="s">
        <v>257</v>
      </c>
      <c r="D25" s="141" t="s">
        <v>257</v>
      </c>
      <c r="E25" s="141" t="s">
        <v>257</v>
      </c>
      <c r="F25" s="141" t="s">
        <v>257</v>
      </c>
      <c r="G25" s="141" t="s">
        <v>257</v>
      </c>
      <c r="H25" s="141" t="s">
        <v>257</v>
      </c>
      <c r="I25" s="142" t="s">
        <v>257</v>
      </c>
      <c r="J25" s="143" t="s">
        <v>257</v>
      </c>
    </row>
    <row r="26" spans="1:10" customFormat="1" x14ac:dyDescent="0.25">
      <c r="A26" s="139" t="s">
        <v>275</v>
      </c>
      <c r="B26" s="144" t="s">
        <v>276</v>
      </c>
      <c r="C26" s="145" t="s">
        <v>103</v>
      </c>
      <c r="D26" s="145" t="s">
        <v>103</v>
      </c>
      <c r="E26" s="145" t="s">
        <v>103</v>
      </c>
      <c r="F26" s="145" t="s">
        <v>103</v>
      </c>
      <c r="G26" s="146"/>
      <c r="H26" s="146"/>
      <c r="I26" s="147" t="s">
        <v>257</v>
      </c>
      <c r="J26" s="147" t="s">
        <v>257</v>
      </c>
    </row>
    <row r="27" spans="1:10" customFormat="1" ht="31.5" x14ac:dyDescent="0.25">
      <c r="A27" s="139" t="s">
        <v>277</v>
      </c>
      <c r="B27" s="144" t="s">
        <v>278</v>
      </c>
      <c r="C27" s="145" t="s">
        <v>103</v>
      </c>
      <c r="D27" s="145" t="s">
        <v>103</v>
      </c>
      <c r="E27" s="145" t="s">
        <v>103</v>
      </c>
      <c r="F27" s="145" t="s">
        <v>103</v>
      </c>
      <c r="G27" s="146"/>
      <c r="H27" s="146"/>
      <c r="I27" s="147" t="s">
        <v>257</v>
      </c>
      <c r="J27" s="147" t="s">
        <v>257</v>
      </c>
    </row>
    <row r="28" spans="1:10" customFormat="1" ht="63" x14ac:dyDescent="0.25">
      <c r="A28" s="139" t="s">
        <v>279</v>
      </c>
      <c r="B28" s="144" t="s">
        <v>280</v>
      </c>
      <c r="C28" s="145" t="s">
        <v>103</v>
      </c>
      <c r="D28" s="145" t="s">
        <v>103</v>
      </c>
      <c r="E28" s="145" t="s">
        <v>103</v>
      </c>
      <c r="F28" s="145" t="s">
        <v>103</v>
      </c>
      <c r="G28" s="146"/>
      <c r="H28" s="146"/>
      <c r="I28" s="146" t="s">
        <v>257</v>
      </c>
      <c r="J28" s="146" t="s">
        <v>257</v>
      </c>
    </row>
    <row r="29" spans="1:10" customFormat="1" ht="31.5" x14ac:dyDescent="0.25">
      <c r="A29" s="139" t="s">
        <v>281</v>
      </c>
      <c r="B29" s="144" t="s">
        <v>282</v>
      </c>
      <c r="C29" s="145" t="s">
        <v>103</v>
      </c>
      <c r="D29" s="145" t="s">
        <v>103</v>
      </c>
      <c r="E29" s="145" t="s">
        <v>103</v>
      </c>
      <c r="F29" s="145" t="s">
        <v>103</v>
      </c>
      <c r="G29" s="146"/>
      <c r="H29" s="146"/>
      <c r="I29" s="147" t="s">
        <v>257</v>
      </c>
      <c r="J29" s="147" t="s">
        <v>257</v>
      </c>
    </row>
    <row r="30" spans="1:10" customFormat="1" ht="31.5" x14ac:dyDescent="0.25">
      <c r="A30" s="139" t="s">
        <v>283</v>
      </c>
      <c r="B30" s="144" t="s">
        <v>284</v>
      </c>
      <c r="C30" s="145" t="s">
        <v>103</v>
      </c>
      <c r="D30" s="145" t="s">
        <v>103</v>
      </c>
      <c r="E30" s="145" t="s">
        <v>103</v>
      </c>
      <c r="F30" s="145" t="s">
        <v>103</v>
      </c>
      <c r="G30" s="146"/>
      <c r="H30" s="146"/>
      <c r="I30" s="146" t="s">
        <v>257</v>
      </c>
      <c r="J30" s="146" t="s">
        <v>257</v>
      </c>
    </row>
    <row r="31" spans="1:10" customFormat="1" ht="31.5" x14ac:dyDescent="0.25">
      <c r="A31" s="139" t="s">
        <v>285</v>
      </c>
      <c r="B31" s="148" t="s">
        <v>286</v>
      </c>
      <c r="C31" s="145" t="s">
        <v>103</v>
      </c>
      <c r="D31" s="145" t="s">
        <v>103</v>
      </c>
      <c r="E31" s="145" t="s">
        <v>103</v>
      </c>
      <c r="F31" s="145" t="s">
        <v>103</v>
      </c>
      <c r="G31" s="146"/>
      <c r="H31" s="146"/>
      <c r="I31" s="146" t="s">
        <v>257</v>
      </c>
      <c r="J31" s="146" t="s">
        <v>257</v>
      </c>
    </row>
    <row r="32" spans="1:10" customFormat="1" ht="31.5" x14ac:dyDescent="0.25">
      <c r="A32" s="139" t="s">
        <v>287</v>
      </c>
      <c r="B32" s="148" t="s">
        <v>288</v>
      </c>
      <c r="C32" s="145" t="s">
        <v>103</v>
      </c>
      <c r="D32" s="145" t="s">
        <v>103</v>
      </c>
      <c r="E32" s="145" t="s">
        <v>103</v>
      </c>
      <c r="F32" s="145" t="s">
        <v>103</v>
      </c>
      <c r="G32" s="146"/>
      <c r="H32" s="146"/>
      <c r="I32" s="146" t="s">
        <v>257</v>
      </c>
      <c r="J32" s="146" t="s">
        <v>257</v>
      </c>
    </row>
    <row r="33" spans="1:10" customFormat="1" ht="47.25" x14ac:dyDescent="0.25">
      <c r="A33" s="139" t="s">
        <v>289</v>
      </c>
      <c r="B33" s="148" t="s">
        <v>290</v>
      </c>
      <c r="C33" s="145" t="s">
        <v>103</v>
      </c>
      <c r="D33" s="145" t="s">
        <v>103</v>
      </c>
      <c r="E33" s="145" t="s">
        <v>103</v>
      </c>
      <c r="F33" s="145" t="s">
        <v>103</v>
      </c>
      <c r="G33" s="146"/>
      <c r="H33" s="146"/>
      <c r="I33" s="146" t="s">
        <v>257</v>
      </c>
      <c r="J33" s="146" t="s">
        <v>257</v>
      </c>
    </row>
    <row r="34" spans="1:10" customFormat="1" ht="63" x14ac:dyDescent="0.25">
      <c r="A34" s="139" t="s">
        <v>291</v>
      </c>
      <c r="B34" s="148" t="s">
        <v>292</v>
      </c>
      <c r="C34" s="145" t="s">
        <v>103</v>
      </c>
      <c r="D34" s="145" t="s">
        <v>103</v>
      </c>
      <c r="E34" s="145" t="s">
        <v>103</v>
      </c>
      <c r="F34" s="145" t="s">
        <v>103</v>
      </c>
      <c r="G34" s="146"/>
      <c r="H34" s="146"/>
      <c r="I34" s="146" t="s">
        <v>257</v>
      </c>
      <c r="J34" s="146" t="s">
        <v>257</v>
      </c>
    </row>
    <row r="35" spans="1:10" customFormat="1" ht="31.5" x14ac:dyDescent="0.25">
      <c r="A35" s="139" t="s">
        <v>293</v>
      </c>
      <c r="B35" s="148" t="s">
        <v>294</v>
      </c>
      <c r="C35" s="145" t="s">
        <v>103</v>
      </c>
      <c r="D35" s="145" t="s">
        <v>103</v>
      </c>
      <c r="E35" s="145" t="s">
        <v>103</v>
      </c>
      <c r="F35" s="145" t="s">
        <v>103</v>
      </c>
      <c r="G35" s="146"/>
      <c r="H35" s="146"/>
      <c r="I35" s="146" t="s">
        <v>257</v>
      </c>
      <c r="J35" s="146" t="s">
        <v>257</v>
      </c>
    </row>
    <row r="36" spans="1:10" customFormat="1" ht="31.5" x14ac:dyDescent="0.25">
      <c r="A36" s="139" t="s">
        <v>295</v>
      </c>
      <c r="B36" s="148" t="s">
        <v>296</v>
      </c>
      <c r="C36" s="145" t="s">
        <v>103</v>
      </c>
      <c r="D36" s="145" t="s">
        <v>103</v>
      </c>
      <c r="E36" s="145" t="s">
        <v>103</v>
      </c>
      <c r="F36" s="145" t="s">
        <v>103</v>
      </c>
      <c r="G36" s="146"/>
      <c r="H36" s="146"/>
      <c r="I36" s="146" t="s">
        <v>257</v>
      </c>
      <c r="J36" s="146" t="s">
        <v>257</v>
      </c>
    </row>
    <row r="37" spans="1:10" customFormat="1" x14ac:dyDescent="0.25">
      <c r="A37" s="139" t="s">
        <v>297</v>
      </c>
      <c r="B37" s="148" t="s">
        <v>298</v>
      </c>
      <c r="C37" s="145" t="s">
        <v>103</v>
      </c>
      <c r="D37" s="145" t="s">
        <v>103</v>
      </c>
      <c r="E37" s="145" t="s">
        <v>103</v>
      </c>
      <c r="F37" s="145" t="s">
        <v>103</v>
      </c>
      <c r="G37" s="146"/>
      <c r="H37" s="146"/>
      <c r="I37" s="146" t="s">
        <v>257</v>
      </c>
      <c r="J37" s="146" t="s">
        <v>257</v>
      </c>
    </row>
    <row r="38" spans="1:10" customFormat="1" x14ac:dyDescent="0.25">
      <c r="A38" s="139" t="s">
        <v>299</v>
      </c>
      <c r="B38" s="140" t="s">
        <v>300</v>
      </c>
      <c r="C38" s="146" t="s">
        <v>257</v>
      </c>
      <c r="D38" s="146" t="s">
        <v>257</v>
      </c>
      <c r="E38" s="146" t="s">
        <v>257</v>
      </c>
      <c r="F38" s="146" t="s">
        <v>257</v>
      </c>
      <c r="G38" s="146"/>
      <c r="H38" s="146"/>
      <c r="I38" s="142" t="s">
        <v>257</v>
      </c>
      <c r="J38" s="142" t="s">
        <v>257</v>
      </c>
    </row>
    <row r="39" spans="1:10" customFormat="1" ht="63" x14ac:dyDescent="0.25">
      <c r="A39" s="139" t="s">
        <v>14</v>
      </c>
      <c r="B39" s="148" t="s">
        <v>301</v>
      </c>
      <c r="C39" s="145" t="s">
        <v>82</v>
      </c>
      <c r="D39" s="145" t="s">
        <v>82</v>
      </c>
      <c r="E39" s="145">
        <v>45884</v>
      </c>
      <c r="F39" s="145">
        <v>45884</v>
      </c>
      <c r="G39" s="146" t="s">
        <v>547</v>
      </c>
      <c r="H39" s="146" t="s">
        <v>547</v>
      </c>
      <c r="I39" s="146" t="s">
        <v>548</v>
      </c>
      <c r="J39" s="146" t="s">
        <v>548</v>
      </c>
    </row>
    <row r="40" spans="1:10" customFormat="1" x14ac:dyDescent="0.25">
      <c r="A40" s="139" t="s">
        <v>302</v>
      </c>
      <c r="B40" s="148" t="s">
        <v>303</v>
      </c>
      <c r="C40" s="145" t="s">
        <v>82</v>
      </c>
      <c r="D40" s="145" t="s">
        <v>82</v>
      </c>
      <c r="E40" s="145">
        <v>45911</v>
      </c>
      <c r="F40" s="145">
        <v>45911</v>
      </c>
      <c r="G40" s="146" t="s">
        <v>547</v>
      </c>
      <c r="H40" s="146" t="s">
        <v>547</v>
      </c>
      <c r="I40" s="146" t="s">
        <v>548</v>
      </c>
      <c r="J40" s="146" t="s">
        <v>548</v>
      </c>
    </row>
    <row r="41" spans="1:10" customFormat="1" ht="47.25" x14ac:dyDescent="0.25">
      <c r="A41" s="139" t="s">
        <v>304</v>
      </c>
      <c r="B41" s="140" t="s">
        <v>305</v>
      </c>
      <c r="C41" s="146" t="s">
        <v>257</v>
      </c>
      <c r="D41" s="146" t="s">
        <v>257</v>
      </c>
      <c r="E41" s="146" t="s">
        <v>257</v>
      </c>
      <c r="F41" s="146" t="s">
        <v>257</v>
      </c>
      <c r="G41" s="146"/>
      <c r="H41" s="146"/>
      <c r="I41" s="142" t="s">
        <v>257</v>
      </c>
      <c r="J41" s="142" t="s">
        <v>257</v>
      </c>
    </row>
    <row r="42" spans="1:10" customFormat="1" ht="31.5" x14ac:dyDescent="0.25">
      <c r="A42" s="139" t="s">
        <v>16</v>
      </c>
      <c r="B42" s="148" t="s">
        <v>306</v>
      </c>
      <c r="C42" s="145" t="s">
        <v>103</v>
      </c>
      <c r="D42" s="145" t="s">
        <v>103</v>
      </c>
      <c r="E42" s="145" t="s">
        <v>103</v>
      </c>
      <c r="F42" s="145" t="s">
        <v>103</v>
      </c>
      <c r="G42" s="146"/>
      <c r="H42" s="146"/>
      <c r="I42" s="146" t="s">
        <v>257</v>
      </c>
      <c r="J42" s="146" t="s">
        <v>257</v>
      </c>
    </row>
    <row r="43" spans="1:10" customFormat="1" x14ac:dyDescent="0.25">
      <c r="A43" s="139" t="s">
        <v>307</v>
      </c>
      <c r="B43" s="148" t="s">
        <v>308</v>
      </c>
      <c r="C43" s="145" t="s">
        <v>103</v>
      </c>
      <c r="D43" s="145" t="s">
        <v>103</v>
      </c>
      <c r="E43" s="145" t="s">
        <v>103</v>
      </c>
      <c r="F43" s="145" t="s">
        <v>103</v>
      </c>
      <c r="G43" s="146"/>
      <c r="H43" s="146"/>
      <c r="I43" s="146" t="s">
        <v>257</v>
      </c>
      <c r="J43" s="146" t="s">
        <v>257</v>
      </c>
    </row>
    <row r="44" spans="1:10" customFormat="1" x14ac:dyDescent="0.25">
      <c r="A44" s="139" t="s">
        <v>309</v>
      </c>
      <c r="B44" s="148" t="s">
        <v>310</v>
      </c>
      <c r="C44" s="145" t="s">
        <v>103</v>
      </c>
      <c r="D44" s="145" t="s">
        <v>103</v>
      </c>
      <c r="E44" s="145" t="s">
        <v>103</v>
      </c>
      <c r="F44" s="145" t="s">
        <v>103</v>
      </c>
      <c r="G44" s="146"/>
      <c r="H44" s="146"/>
      <c r="I44" s="146" t="s">
        <v>257</v>
      </c>
      <c r="J44" s="146" t="s">
        <v>257</v>
      </c>
    </row>
    <row r="45" spans="1:10" customFormat="1" ht="78.75" x14ac:dyDescent="0.25">
      <c r="A45" s="139" t="s">
        <v>311</v>
      </c>
      <c r="B45" s="148" t="s">
        <v>312</v>
      </c>
      <c r="C45" s="145" t="s">
        <v>103</v>
      </c>
      <c r="D45" s="145" t="s">
        <v>103</v>
      </c>
      <c r="E45" s="145" t="s">
        <v>103</v>
      </c>
      <c r="F45" s="145" t="s">
        <v>103</v>
      </c>
      <c r="G45" s="146"/>
      <c r="H45" s="146"/>
      <c r="I45" s="146" t="s">
        <v>257</v>
      </c>
      <c r="J45" s="146" t="s">
        <v>257</v>
      </c>
    </row>
    <row r="46" spans="1:10" customFormat="1" ht="157.5" x14ac:dyDescent="0.25">
      <c r="A46" s="139" t="s">
        <v>313</v>
      </c>
      <c r="B46" s="148" t="s">
        <v>314</v>
      </c>
      <c r="C46" s="145" t="s">
        <v>103</v>
      </c>
      <c r="D46" s="145" t="s">
        <v>103</v>
      </c>
      <c r="E46" s="145" t="s">
        <v>103</v>
      </c>
      <c r="F46" s="145" t="s">
        <v>103</v>
      </c>
      <c r="G46" s="146"/>
      <c r="H46" s="146"/>
      <c r="I46" s="146" t="s">
        <v>257</v>
      </c>
      <c r="J46" s="146" t="s">
        <v>257</v>
      </c>
    </row>
    <row r="47" spans="1:10" customFormat="1" x14ac:dyDescent="0.25">
      <c r="A47" s="139" t="s">
        <v>315</v>
      </c>
      <c r="B47" s="148" t="s">
        <v>316</v>
      </c>
      <c r="C47" s="145" t="s">
        <v>103</v>
      </c>
      <c r="D47" s="145" t="s">
        <v>103</v>
      </c>
      <c r="E47" s="145" t="s">
        <v>103</v>
      </c>
      <c r="F47" s="145" t="s">
        <v>103</v>
      </c>
      <c r="G47" s="146"/>
      <c r="H47" s="146"/>
      <c r="I47" s="146" t="s">
        <v>257</v>
      </c>
      <c r="J47" s="146" t="s">
        <v>257</v>
      </c>
    </row>
    <row r="48" spans="1:10" customFormat="1" ht="31.5" x14ac:dyDescent="0.25">
      <c r="A48" s="139" t="s">
        <v>317</v>
      </c>
      <c r="B48" s="140" t="s">
        <v>318</v>
      </c>
      <c r="C48" s="146" t="s">
        <v>257</v>
      </c>
      <c r="D48" s="146" t="s">
        <v>257</v>
      </c>
      <c r="E48" s="146" t="s">
        <v>257</v>
      </c>
      <c r="F48" s="146" t="s">
        <v>257</v>
      </c>
      <c r="G48" s="146"/>
      <c r="H48" s="146"/>
      <c r="I48" s="142" t="s">
        <v>257</v>
      </c>
      <c r="J48" s="142" t="s">
        <v>257</v>
      </c>
    </row>
    <row r="49" spans="1:10" customFormat="1" ht="31.5" x14ac:dyDescent="0.25">
      <c r="A49" s="139" t="s">
        <v>18</v>
      </c>
      <c r="B49" s="148" t="s">
        <v>319</v>
      </c>
      <c r="C49" s="145" t="s">
        <v>103</v>
      </c>
      <c r="D49" s="145" t="s">
        <v>103</v>
      </c>
      <c r="E49" s="145" t="s">
        <v>103</v>
      </c>
      <c r="F49" s="145" t="s">
        <v>103</v>
      </c>
      <c r="G49" s="146"/>
      <c r="H49" s="146"/>
      <c r="I49" s="146" t="s">
        <v>257</v>
      </c>
      <c r="J49" s="146" t="s">
        <v>257</v>
      </c>
    </row>
    <row r="50" spans="1:10" customFormat="1" ht="78.75" x14ac:dyDescent="0.25">
      <c r="A50" s="139" t="s">
        <v>320</v>
      </c>
      <c r="B50" s="148" t="s">
        <v>321</v>
      </c>
      <c r="C50" s="145" t="s">
        <v>103</v>
      </c>
      <c r="D50" s="145" t="s">
        <v>103</v>
      </c>
      <c r="E50" s="145" t="s">
        <v>103</v>
      </c>
      <c r="F50" s="145" t="s">
        <v>103</v>
      </c>
      <c r="G50" s="146"/>
      <c r="H50" s="146"/>
      <c r="I50" s="146" t="s">
        <v>257</v>
      </c>
      <c r="J50" s="146" t="s">
        <v>257</v>
      </c>
    </row>
    <row r="51" spans="1:10" customFormat="1" ht="63" x14ac:dyDescent="0.25">
      <c r="A51" s="139" t="s">
        <v>322</v>
      </c>
      <c r="B51" s="148" t="s">
        <v>323</v>
      </c>
      <c r="C51" s="145" t="s">
        <v>103</v>
      </c>
      <c r="D51" s="145" t="s">
        <v>103</v>
      </c>
      <c r="E51" s="145" t="s">
        <v>103</v>
      </c>
      <c r="F51" s="145" t="s">
        <v>103</v>
      </c>
      <c r="G51" s="146"/>
      <c r="H51" s="146"/>
      <c r="I51" s="146" t="s">
        <v>257</v>
      </c>
      <c r="J51" s="146" t="s">
        <v>257</v>
      </c>
    </row>
    <row r="52" spans="1:10" customFormat="1" ht="63" x14ac:dyDescent="0.25">
      <c r="A52" s="139" t="s">
        <v>324</v>
      </c>
      <c r="B52" s="148" t="s">
        <v>325</v>
      </c>
      <c r="C52" s="145" t="s">
        <v>103</v>
      </c>
      <c r="D52" s="145" t="s">
        <v>103</v>
      </c>
      <c r="E52" s="145" t="s">
        <v>103</v>
      </c>
      <c r="F52" s="145" t="s">
        <v>103</v>
      </c>
      <c r="G52" s="146"/>
      <c r="H52" s="146"/>
      <c r="I52" s="146" t="s">
        <v>257</v>
      </c>
      <c r="J52" s="146" t="s">
        <v>257</v>
      </c>
    </row>
    <row r="53" spans="1:10" customFormat="1" ht="31.5" x14ac:dyDescent="0.25">
      <c r="A53" s="139" t="s">
        <v>326</v>
      </c>
      <c r="B53" s="149" t="s">
        <v>327</v>
      </c>
      <c r="C53" s="145" t="s">
        <v>82</v>
      </c>
      <c r="D53" s="145" t="s">
        <v>82</v>
      </c>
      <c r="E53" s="145">
        <v>45911</v>
      </c>
      <c r="F53" s="145">
        <v>45911</v>
      </c>
      <c r="G53" s="146" t="s">
        <v>547</v>
      </c>
      <c r="H53" s="146" t="s">
        <v>547</v>
      </c>
      <c r="I53" s="146" t="s">
        <v>548</v>
      </c>
      <c r="J53" s="146" t="s">
        <v>548</v>
      </c>
    </row>
    <row r="54" spans="1:10" customFormat="1" ht="31.5" x14ac:dyDescent="0.25">
      <c r="A54" s="139" t="s">
        <v>328</v>
      </c>
      <c r="B54" s="148" t="s">
        <v>329</v>
      </c>
      <c r="C54" s="145" t="s">
        <v>103</v>
      </c>
      <c r="D54" s="145" t="s">
        <v>103</v>
      </c>
      <c r="E54" s="145" t="s">
        <v>103</v>
      </c>
      <c r="F54" s="145" t="s">
        <v>103</v>
      </c>
      <c r="G54" s="146" t="s">
        <v>257</v>
      </c>
      <c r="H54" s="146" t="s">
        <v>257</v>
      </c>
      <c r="I54" s="146" t="s">
        <v>257</v>
      </c>
      <c r="J54" s="146" t="s">
        <v>257</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Shama</dc:creator>
  <cp:lastModifiedBy>OkSana</cp:lastModifiedBy>
  <dcterms:created xsi:type="dcterms:W3CDTF">2024-10-24T20:21:10Z</dcterms:created>
  <dcterms:modified xsi:type="dcterms:W3CDTF">2025-10-30T09:06:29Z</dcterms:modified>
</cp:coreProperties>
</file>