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6 мес 2025 об исполнении ИПР\Паспорта\"/>
    </mc:Choice>
  </mc:AlternateContent>
  <xr:revisionPtr revIDLastSave="0" documentId="13_ncr:1_{5DE3006D-44FA-49FB-8DF5-EF84018DD7AF}" xr6:coauthVersionLast="47" xr6:coauthVersionMax="47" xr10:uidLastSave="{00000000-0000-0000-0000-000000000000}"/>
  <bookViews>
    <workbookView xWindow="1380" yWindow="720" windowWidth="27420" windowHeight="15480" firstSheet="4" xr2:uid="{7F6A1F0A-55BD-4022-84A8-C36BB00BB0F3}"/>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12" i="12"/>
  <c r="A15" i="12"/>
  <c r="AX1" i="11"/>
  <c r="AX2" i="11"/>
  <c r="AX3" i="11"/>
  <c r="A5" i="11"/>
  <c r="A12" i="11"/>
  <c r="A15" i="11"/>
  <c r="P26" i="11" s="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1" i="8" s="1"/>
  <c r="C59" i="8"/>
  <c r="C60" i="8"/>
  <c r="C62" i="8"/>
  <c r="C63" i="8"/>
  <c r="D47" i="8"/>
  <c r="D60" i="8" s="1"/>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c r="I81" i="8"/>
  <c r="J65" i="8"/>
  <c r="J75" i="8" s="1"/>
  <c r="J68" i="8"/>
  <c r="J76" i="8" s="1"/>
  <c r="J81" i="8"/>
  <c r="K65" i="8"/>
  <c r="K75" i="8" s="1"/>
  <c r="K68" i="8"/>
  <c r="K76" i="8" s="1"/>
  <c r="K81" i="8"/>
  <c r="L65" i="8"/>
  <c r="L75" i="8" s="1"/>
  <c r="L68" i="8"/>
  <c r="L76" i="8" s="1"/>
  <c r="L81" i="8"/>
  <c r="M65" i="8"/>
  <c r="M75" i="8" s="1"/>
  <c r="M68" i="8"/>
  <c r="M76" i="8"/>
  <c r="M81" i="8"/>
  <c r="N65" i="8"/>
  <c r="N75" i="8" s="1"/>
  <c r="N68" i="8"/>
  <c r="N76" i="8" s="1"/>
  <c r="N81" i="8"/>
  <c r="O65" i="8"/>
  <c r="O75" i="8" s="1"/>
  <c r="O68" i="8"/>
  <c r="O76" i="8"/>
  <c r="O81" i="8"/>
  <c r="P65" i="8"/>
  <c r="P75" i="8" s="1"/>
  <c r="P68" i="8"/>
  <c r="P76" i="8" s="1"/>
  <c r="P81" i="8"/>
  <c r="Q65" i="8"/>
  <c r="Q75" i="8"/>
  <c r="Q68" i="8"/>
  <c r="Q76" i="8" s="1"/>
  <c r="Q81" i="8"/>
  <c r="R65" i="8"/>
  <c r="R75" i="8" s="1"/>
  <c r="R68" i="8"/>
  <c r="R76" i="8"/>
  <c r="R81" i="8"/>
  <c r="S63" i="8"/>
  <c r="S65" i="8"/>
  <c r="S75" i="8" s="1"/>
  <c r="S68" i="8"/>
  <c r="S76" i="8"/>
  <c r="S81" i="8"/>
  <c r="T63" i="8"/>
  <c r="T65" i="8"/>
  <c r="T75" i="8" s="1"/>
  <c r="T68" i="8"/>
  <c r="T76" i="8"/>
  <c r="T81" i="8"/>
  <c r="U63" i="8"/>
  <c r="U65" i="8"/>
  <c r="U75" i="8"/>
  <c r="U68" i="8"/>
  <c r="U76" i="8"/>
  <c r="U81" i="8"/>
  <c r="V63" i="8"/>
  <c r="V65" i="8"/>
  <c r="V75" i="8" s="1"/>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B48" i="8" l="1"/>
  <c r="B57" i="8" s="1"/>
  <c r="D66" i="8"/>
  <c r="E66" i="8" s="1"/>
  <c r="F66" i="8" s="1"/>
  <c r="G66" i="8" s="1"/>
  <c r="H66" i="8" s="1"/>
  <c r="I66" i="8" s="1"/>
  <c r="J66" i="8" s="1"/>
  <c r="K66" i="8" s="1"/>
  <c r="L66" i="8" s="1"/>
  <c r="M66" i="8" s="1"/>
  <c r="N66" i="8" s="1"/>
  <c r="O66" i="8" s="1"/>
  <c r="P66" i="8" s="1"/>
  <c r="Q66" i="8" s="1"/>
  <c r="R66" i="8" s="1"/>
  <c r="S66" i="8" s="1"/>
  <c r="T66" i="8" s="1"/>
  <c r="U66" i="8" s="1"/>
  <c r="V66" i="8" s="1"/>
  <c r="W66" i="8" s="1"/>
  <c r="D62" i="8"/>
  <c r="C48" i="8"/>
  <c r="C57" i="8" s="1"/>
  <c r="C64" i="8" s="1"/>
  <c r="C67" i="8" s="1"/>
  <c r="D61" i="8"/>
  <c r="C58" i="8"/>
  <c r="D48" i="8"/>
  <c r="D57" i="8" s="1"/>
  <c r="D79" i="8" s="1"/>
  <c r="B62" i="8"/>
  <c r="E47" i="8"/>
  <c r="B59" i="8"/>
  <c r="B79" i="8"/>
  <c r="C79" i="8"/>
  <c r="D59" i="8"/>
  <c r="B61" i="8"/>
  <c r="E61" i="8" l="1"/>
  <c r="E62" i="8"/>
  <c r="E48" i="8"/>
  <c r="E57" i="8" s="1"/>
  <c r="F47" i="8"/>
  <c r="F48" i="8" s="1"/>
  <c r="F57" i="8" s="1"/>
  <c r="E59" i="8"/>
  <c r="B58" i="8"/>
  <c r="D58" i="8"/>
  <c r="D78" i="8" s="1"/>
  <c r="C78" i="8"/>
  <c r="E60" i="8"/>
  <c r="B78" i="8"/>
  <c r="B64" i="8"/>
  <c r="B67" i="8" s="1"/>
  <c r="F62" i="8"/>
  <c r="C69" i="8"/>
  <c r="C74" i="8"/>
  <c r="E79" i="8"/>
  <c r="D64" i="8" l="1"/>
  <c r="D67" i="8" s="1"/>
  <c r="G47" i="8"/>
  <c r="G59" i="8" s="1"/>
  <c r="E58" i="8"/>
  <c r="F59" i="8"/>
  <c r="F61" i="8"/>
  <c r="F60" i="8"/>
  <c r="B69" i="8"/>
  <c r="B74" i="8"/>
  <c r="C70" i="8"/>
  <c r="C71" i="8"/>
  <c r="D74" i="8"/>
  <c r="D69" i="8"/>
  <c r="G60" i="8"/>
  <c r="G61" i="8"/>
  <c r="H47" i="8"/>
  <c r="G62" i="8"/>
  <c r="G48" i="8"/>
  <c r="G57" i="8" s="1"/>
  <c r="F79" i="8"/>
  <c r="F58" i="8" l="1"/>
  <c r="E78" i="8"/>
  <c r="E64" i="8"/>
  <c r="E67" i="8" s="1"/>
  <c r="G79" i="8"/>
  <c r="G58" i="8"/>
  <c r="H60" i="8"/>
  <c r="H61" i="8"/>
  <c r="I47" i="8"/>
  <c r="H62" i="8"/>
  <c r="H48" i="8"/>
  <c r="H57" i="8" s="1"/>
  <c r="H59" i="8"/>
  <c r="D70" i="8"/>
  <c r="D71" i="8" s="1"/>
  <c r="B70" i="8"/>
  <c r="B71" i="8" s="1"/>
  <c r="F64" i="8" l="1"/>
  <c r="F67" i="8" s="1"/>
  <c r="F78" i="8"/>
  <c r="E74" i="8"/>
  <c r="E69" i="8"/>
  <c r="E70" i="8" s="1"/>
  <c r="E71" i="8" s="1"/>
  <c r="I61" i="8"/>
  <c r="J47" i="8"/>
  <c r="I62" i="8"/>
  <c r="I59" i="8"/>
  <c r="I60" i="8"/>
  <c r="I48" i="8"/>
  <c r="I57" i="8" s="1"/>
  <c r="H79" i="8"/>
  <c r="H58" i="8"/>
  <c r="H64" i="8" s="1"/>
  <c r="H67" i="8" s="1"/>
  <c r="G78" i="8"/>
  <c r="B77" i="8"/>
  <c r="B82" i="8" s="1"/>
  <c r="G64" i="8"/>
  <c r="G67" i="8" s="1"/>
  <c r="F69" i="8" l="1"/>
  <c r="F70" i="8" s="1"/>
  <c r="F71" i="8" s="1"/>
  <c r="F74" i="8"/>
  <c r="H74" i="8"/>
  <c r="H69" i="8"/>
  <c r="C77" i="8"/>
  <c r="G74" i="8"/>
  <c r="G69" i="8"/>
  <c r="B83" i="8"/>
  <c r="B87" i="8"/>
  <c r="H78" i="8"/>
  <c r="I79" i="8"/>
  <c r="J62" i="8"/>
  <c r="J48" i="8"/>
  <c r="J57" i="8" s="1"/>
  <c r="J59" i="8"/>
  <c r="J60" i="8"/>
  <c r="J61" i="8"/>
  <c r="K47" i="8"/>
  <c r="I58" i="8"/>
  <c r="I64" i="8" s="1"/>
  <c r="I67" i="8" s="1"/>
  <c r="I74" i="8" l="1"/>
  <c r="I69" i="8"/>
  <c r="I78" i="8"/>
  <c r="B85" i="8"/>
  <c r="B86" i="8" s="1"/>
  <c r="C82" i="8"/>
  <c r="D77" i="8"/>
  <c r="J58" i="8"/>
  <c r="J78" i="8" s="1"/>
  <c r="G70" i="8"/>
  <c r="G71" i="8" s="1"/>
  <c r="H70" i="8"/>
  <c r="H71" i="8" s="1"/>
  <c r="J79" i="8"/>
  <c r="J64" i="8"/>
  <c r="J67" i="8" s="1"/>
  <c r="K59" i="8"/>
  <c r="K60" i="8"/>
  <c r="K61" i="8"/>
  <c r="L47" i="8"/>
  <c r="K62" i="8"/>
  <c r="K48" i="8"/>
  <c r="K57" i="8" s="1"/>
  <c r="K58" i="8" l="1"/>
  <c r="I70" i="8"/>
  <c r="C85" i="8"/>
  <c r="C86" i="8" s="1"/>
  <c r="C89" i="8" s="1"/>
  <c r="C83" i="8"/>
  <c r="C87" i="8"/>
  <c r="K64" i="8"/>
  <c r="K67" i="8" s="1"/>
  <c r="K79" i="8"/>
  <c r="K78" i="8"/>
  <c r="D82" i="8"/>
  <c r="D85" i="8" s="1"/>
  <c r="D86" i="8" s="1"/>
  <c r="D89" i="8" s="1"/>
  <c r="E77" i="8"/>
  <c r="J74" i="8"/>
  <c r="J69" i="8"/>
  <c r="L60" i="8"/>
  <c r="L61" i="8"/>
  <c r="M47" i="8"/>
  <c r="L62" i="8"/>
  <c r="L48" i="8"/>
  <c r="L57" i="8" s="1"/>
  <c r="L59" i="8"/>
  <c r="B89" i="8"/>
  <c r="C88" i="8" l="1"/>
  <c r="B88" i="8"/>
  <c r="M61" i="8"/>
  <c r="N47" i="8"/>
  <c r="M62" i="8"/>
  <c r="M59" i="8"/>
  <c r="M60" i="8"/>
  <c r="M48" i="8"/>
  <c r="M57" i="8" s="1"/>
  <c r="D87" i="8"/>
  <c r="L64" i="8"/>
  <c r="L67" i="8" s="1"/>
  <c r="L79" i="8"/>
  <c r="L78" i="8"/>
  <c r="L58" i="8"/>
  <c r="E82" i="8"/>
  <c r="E85" i="8" s="1"/>
  <c r="E86" i="8" s="1"/>
  <c r="E89" i="8" s="1"/>
  <c r="F77" i="8"/>
  <c r="K74" i="8"/>
  <c r="K69" i="8"/>
  <c r="D83" i="8"/>
  <c r="D88" i="8" s="1"/>
  <c r="I71" i="8"/>
  <c r="J70" i="8"/>
  <c r="J71" i="8" s="1"/>
  <c r="E83" i="8"/>
  <c r="E88" i="8" s="1"/>
  <c r="M58" i="8" l="1"/>
  <c r="F82" i="8"/>
  <c r="G77" i="8"/>
  <c r="G82" i="8" s="1"/>
  <c r="G85" i="8" s="1"/>
  <c r="L69" i="8"/>
  <c r="L74" i="8"/>
  <c r="M64" i="8"/>
  <c r="M67" i="8" s="1"/>
  <c r="M79" i="8"/>
  <c r="M78" i="8"/>
  <c r="N62" i="8"/>
  <c r="N48" i="8"/>
  <c r="N57" i="8" s="1"/>
  <c r="N59" i="8"/>
  <c r="N60" i="8"/>
  <c r="N61" i="8"/>
  <c r="O47" i="8"/>
  <c r="K70" i="8"/>
  <c r="K71" i="8" s="1"/>
  <c r="E87" i="8"/>
  <c r="N58" i="8" l="1"/>
  <c r="G87" i="8"/>
  <c r="O59" i="8"/>
  <c r="O60" i="8"/>
  <c r="O61" i="8"/>
  <c r="P47" i="8"/>
  <c r="O62" i="8"/>
  <c r="O48" i="8"/>
  <c r="O57" i="8" s="1"/>
  <c r="N79" i="8"/>
  <c r="N64" i="8"/>
  <c r="N67" i="8" s="1"/>
  <c r="N78" i="8"/>
  <c r="M74" i="8"/>
  <c r="M69" i="8"/>
  <c r="L70" i="8"/>
  <c r="H77" i="8"/>
  <c r="F85" i="8"/>
  <c r="F86" i="8" s="1"/>
  <c r="F89" i="8" s="1"/>
  <c r="G83" i="8"/>
  <c r="F87" i="8"/>
  <c r="F83" i="8"/>
  <c r="F88" i="8" s="1"/>
  <c r="G88" i="8" l="1"/>
  <c r="H82" i="8"/>
  <c r="I77" i="8"/>
  <c r="O79" i="8"/>
  <c r="L71" i="8"/>
  <c r="O58" i="8"/>
  <c r="O78" i="8" s="1"/>
  <c r="N69" i="8"/>
  <c r="N74" i="8"/>
  <c r="P60" i="8"/>
  <c r="P61" i="8"/>
  <c r="Q47" i="8"/>
  <c r="P62" i="8"/>
  <c r="P59" i="8"/>
  <c r="P48" i="8"/>
  <c r="P57" i="8" s="1"/>
  <c r="M70" i="8"/>
  <c r="M71" i="8" s="1"/>
  <c r="G86" i="8"/>
  <c r="G89" i="8" s="1"/>
  <c r="Q61" i="8" l="1"/>
  <c r="R47" i="8"/>
  <c r="Q62" i="8"/>
  <c r="Q59" i="8"/>
  <c r="Q60" i="8"/>
  <c r="Q48" i="8"/>
  <c r="Q57" i="8" s="1"/>
  <c r="N70" i="8"/>
  <c r="N71" i="8"/>
  <c r="O64" i="8"/>
  <c r="O67" i="8" s="1"/>
  <c r="H85" i="8"/>
  <c r="H86" i="8" s="1"/>
  <c r="H89" i="8" s="1"/>
  <c r="H83" i="8"/>
  <c r="H88" i="8" s="1"/>
  <c r="H87" i="8"/>
  <c r="P79" i="8"/>
  <c r="P58" i="8"/>
  <c r="P64" i="8" s="1"/>
  <c r="P67" i="8" s="1"/>
  <c r="I82" i="8"/>
  <c r="I85" i="8" s="1"/>
  <c r="J77" i="8"/>
  <c r="J82" i="8" s="1"/>
  <c r="P78" i="8" l="1"/>
  <c r="K77" i="8"/>
  <c r="I86" i="8"/>
  <c r="I89" i="8" s="1"/>
  <c r="Q58" i="8"/>
  <c r="Q64" i="8" s="1"/>
  <c r="Q67" i="8" s="1"/>
  <c r="P74" i="8"/>
  <c r="P69" i="8"/>
  <c r="K82" i="8"/>
  <c r="L77" i="8"/>
  <c r="L82" i="8" s="1"/>
  <c r="J85" i="8"/>
  <c r="J86" i="8" s="1"/>
  <c r="J89" i="8" s="1"/>
  <c r="J83" i="8"/>
  <c r="J87" i="8"/>
  <c r="I83" i="8"/>
  <c r="I88" i="8" s="1"/>
  <c r="O74" i="8"/>
  <c r="O69" i="8"/>
  <c r="Q79" i="8"/>
  <c r="Q78" i="8"/>
  <c r="R62" i="8"/>
  <c r="R59" i="8"/>
  <c r="R60" i="8"/>
  <c r="R61" i="8"/>
  <c r="B32" i="8" s="1"/>
  <c r="R48" i="8"/>
  <c r="R57" i="8" s="1"/>
  <c r="S47" i="8"/>
  <c r="I87" i="8"/>
  <c r="M77" i="8" l="1"/>
  <c r="M82" i="8" s="1"/>
  <c r="J88" i="8"/>
  <c r="R58" i="8"/>
  <c r="B26" i="8" s="1"/>
  <c r="K85" i="8"/>
  <c r="K86" i="8" s="1"/>
  <c r="K89" i="8" s="1"/>
  <c r="K83" i="8"/>
  <c r="K88" i="8" s="1"/>
  <c r="K87" i="8"/>
  <c r="M85" i="8"/>
  <c r="M87" i="8"/>
  <c r="M83" i="8"/>
  <c r="R79" i="8"/>
  <c r="R64" i="8"/>
  <c r="R67" i="8" s="1"/>
  <c r="R78" i="8"/>
  <c r="O70" i="8"/>
  <c r="O71" i="8" s="1"/>
  <c r="N77" i="8"/>
  <c r="N82" i="8" s="1"/>
  <c r="P70" i="8"/>
  <c r="P71" i="8"/>
  <c r="S59" i="8"/>
  <c r="S60" i="8"/>
  <c r="T47" i="8"/>
  <c r="S48" i="8"/>
  <c r="S57" i="8" s="1"/>
  <c r="S61" i="8"/>
  <c r="S62" i="8"/>
  <c r="Q74" i="8"/>
  <c r="Q69" i="8"/>
  <c r="B29" i="8"/>
  <c r="L85" i="8"/>
  <c r="L87" i="8"/>
  <c r="L83" i="8"/>
  <c r="L88" i="8" l="1"/>
  <c r="L86" i="8"/>
  <c r="L89" i="8" s="1"/>
  <c r="S58" i="8"/>
  <c r="N85" i="8"/>
  <c r="N83" i="8"/>
  <c r="N88" i="8" s="1"/>
  <c r="N87" i="8"/>
  <c r="R74" i="8"/>
  <c r="R69" i="8"/>
  <c r="Q70" i="8"/>
  <c r="S79" i="8"/>
  <c r="S64" i="8"/>
  <c r="S67" i="8" s="1"/>
  <c r="S78" i="8"/>
  <c r="T59" i="8"/>
  <c r="T60" i="8"/>
  <c r="U47" i="8"/>
  <c r="T48" i="8"/>
  <c r="T57" i="8" s="1"/>
  <c r="T61" i="8"/>
  <c r="T62" i="8"/>
  <c r="O77" i="8"/>
  <c r="O82" i="8" s="1"/>
  <c r="M88" i="8"/>
  <c r="M86" i="8" l="1"/>
  <c r="M89" i="8" s="1"/>
  <c r="P77" i="8"/>
  <c r="P82" i="8" s="1"/>
  <c r="Q77" i="8"/>
  <c r="Q82" i="8" s="1"/>
  <c r="S74" i="8"/>
  <c r="S69" i="8"/>
  <c r="U59" i="8"/>
  <c r="U48" i="8"/>
  <c r="U57" i="8" s="1"/>
  <c r="U61" i="8"/>
  <c r="U62" i="8"/>
  <c r="U60" i="8"/>
  <c r="V47" i="8"/>
  <c r="T58" i="8"/>
  <c r="T64" i="8" s="1"/>
  <c r="T67" i="8" s="1"/>
  <c r="R70" i="8"/>
  <c r="N86" i="8"/>
  <c r="N89" i="8" s="1"/>
  <c r="P85" i="8"/>
  <c r="P83" i="8"/>
  <c r="P87" i="8"/>
  <c r="O85" i="8"/>
  <c r="O86" i="8" s="1"/>
  <c r="O89" i="8" s="1"/>
  <c r="O83" i="8"/>
  <c r="O88" i="8" s="1"/>
  <c r="O87" i="8"/>
  <c r="T79" i="8"/>
  <c r="Q71" i="8"/>
  <c r="T78" i="8" l="1"/>
  <c r="R77" i="8"/>
  <c r="R82" i="8" s="1"/>
  <c r="P88" i="8"/>
  <c r="R71" i="8"/>
  <c r="U58" i="8"/>
  <c r="S70" i="8"/>
  <c r="S77" i="8" s="1"/>
  <c r="S82" i="8" s="1"/>
  <c r="S71" i="8"/>
  <c r="R85" i="8"/>
  <c r="R83" i="8"/>
  <c r="R87" i="8"/>
  <c r="P86" i="8"/>
  <c r="P89" i="8" s="1"/>
  <c r="T74" i="8"/>
  <c r="T69" i="8"/>
  <c r="V59" i="8"/>
  <c r="V48" i="8"/>
  <c r="V57" i="8" s="1"/>
  <c r="V61" i="8"/>
  <c r="V62" i="8"/>
  <c r="W47" i="8"/>
  <c r="V60" i="8"/>
  <c r="U79" i="8"/>
  <c r="U64" i="8"/>
  <c r="U67" i="8" s="1"/>
  <c r="U78" i="8"/>
  <c r="Q85" i="8"/>
  <c r="Q86" i="8" s="1"/>
  <c r="Q89" i="8" s="1"/>
  <c r="Q83" i="8"/>
  <c r="Q88" i="8" s="1"/>
  <c r="Q87" i="8"/>
  <c r="S85" i="8" l="1"/>
  <c r="S87" i="8"/>
  <c r="S83" i="8"/>
  <c r="S88" i="8" s="1"/>
  <c r="U74" i="8"/>
  <c r="U69" i="8"/>
  <c r="T70" i="8"/>
  <c r="T77" i="8" s="1"/>
  <c r="T82" i="8" s="1"/>
  <c r="V79" i="8"/>
  <c r="V78" i="8"/>
  <c r="R86" i="8"/>
  <c r="W48" i="8"/>
  <c r="W57" i="8" s="1"/>
  <c r="W61" i="8"/>
  <c r="W62" i="8"/>
  <c r="W59" i="8"/>
  <c r="W60" i="8"/>
  <c r="V58" i="8"/>
  <c r="V64" i="8" s="1"/>
  <c r="V67" i="8" s="1"/>
  <c r="R88" i="8"/>
  <c r="V74" i="8" l="1"/>
  <c r="V69" i="8"/>
  <c r="W79" i="8"/>
  <c r="W58" i="8"/>
  <c r="W78" i="8" s="1"/>
  <c r="G28" i="8"/>
  <c r="R89" i="8"/>
  <c r="T71" i="8"/>
  <c r="T85" i="8"/>
  <c r="T83" i="8"/>
  <c r="T88" i="8" s="1"/>
  <c r="T87" i="8"/>
  <c r="U70" i="8"/>
  <c r="U77" i="8" s="1"/>
  <c r="U82" i="8" s="1"/>
  <c r="S86" i="8"/>
  <c r="S89" i="8" s="1"/>
  <c r="U85" i="8" l="1"/>
  <c r="U83" i="8"/>
  <c r="U88" i="8" s="1"/>
  <c r="U87" i="8"/>
  <c r="U71" i="8"/>
  <c r="T86" i="8"/>
  <c r="T89" i="8" s="1"/>
  <c r="W64" i="8"/>
  <c r="W67" i="8" s="1"/>
  <c r="V70" i="8"/>
  <c r="V77" i="8" s="1"/>
  <c r="V82" i="8" s="1"/>
  <c r="V85" i="8" l="1"/>
  <c r="V83" i="8"/>
  <c r="V88" i="8" s="1"/>
  <c r="V87" i="8"/>
  <c r="V71" i="8"/>
  <c r="W74" i="8"/>
  <c r="W69" i="8"/>
  <c r="U86" i="8"/>
  <c r="U89" i="8" s="1"/>
  <c r="W70" i="8" l="1"/>
  <c r="W77" i="8" s="1"/>
  <c r="W71" i="8"/>
  <c r="W82" i="8"/>
  <c r="V86" i="8"/>
  <c r="V89" i="8" s="1"/>
  <c r="W85" i="8" l="1"/>
  <c r="W86" i="8" s="1"/>
  <c r="W89" i="8" s="1"/>
  <c r="G27" i="8" s="1"/>
  <c r="W87" i="8"/>
  <c r="W83" i="8"/>
  <c r="W88" i="8" s="1"/>
  <c r="G26" i="8" s="1"/>
</calcChain>
</file>

<file path=xl/sharedStrings.xml><?xml version="1.0" encoding="utf-8"?>
<sst xmlns="http://schemas.openxmlformats.org/spreadsheetml/2006/main" count="1106" uniqueCount="560">
  <si>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</si>
  <si>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</si>
  <si>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</si>
  <si>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</si>
  <si>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</si>
  <si>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</si>
  <si>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</si>
  <si>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</si>
  <si>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</si>
  <si>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</si>
  <si>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</si>
  <si>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</si>
  <si>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</si>
  <si>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</si>
  <si>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</si>
  <si>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</si>
  <si>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</si>
  <si>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</si>
  <si>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</si>
  <si>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</si>
  <si>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</si>
  <si>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</si>
  <si>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</si>
  <si>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</si>
  <si>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</si>
  <si>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</si>
  <si>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</si>
  <si>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</si>
  <si>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</si>
  <si>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</si>
  <si>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</si>
  <si>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</si>
  <si>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</si>
  <si>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</si>
  <si>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</si>
  <si>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</si>
  <si>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</si>
  <si>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</si>
  <si>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</si>
  <si>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</si>
  <si>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</si>
  <si>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</si>
  <si>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</si>
  <si>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</si>
  <si>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</si>
  <si>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</si>
  <si>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</si>
  <si>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</si>
  <si>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</si>
  <si>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</si>
  <si>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</si>
  <si>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</si>
  <si>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</si>
  <si>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</si>
  <si>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</si>
  <si>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</si>
  <si>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</si>
  <si>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</si>
  <si>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</si>
  <si>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</si>
  <si>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</si>
  <si>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</si>
  <si>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</si>
  <si>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</si>
  <si>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</si>
  <si>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</si>
  <si>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</si>
  <si>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</si>
  <si>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</si>
  <si>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</si>
  <si>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</si>
  <si>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</si>
  <si>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</si>
  <si>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</si>
  <si>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</si>
  <si>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</si>
  <si>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</si>
  <si>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</si>
  <si>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</si>
  <si>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</si>
  <si>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</si>
  <si>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</si>
  <si>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</si>
  <si>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</si>
  <si>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</si>
  <si>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</si>
  <si>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</si>
  <si>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</si>
  <si>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</si>
  <si>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</si>
  <si>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</si>
  <si>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</si>
  <si>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</si>
  <si>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</si>
  <si>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</si>
  <si>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</si>
  <si>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</si>
  <si>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</si>
  <si>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</si>
  <si>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</si>
  <si>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</si>
  <si>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</si>
  <si>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</si>
  <si>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</si>
  <si>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</si>
  <si>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</si>
  <si>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</si>
  <si>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</si>
  <si>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</si>
  <si>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</si>
  <si>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</si>
  <si>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</si>
  <si>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</si>
  <si>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</si>
  <si>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</si>
  <si>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</si>
  <si>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</si>
  <si>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</si>
  <si>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</si>
  <si>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</si>
  <si>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</si>
  <si>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</si>
  <si>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</si>
  <si>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</si>
  <si>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</si>
  <si>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</si>
  <si>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</si>
  <si>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</si>
  <si>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</si>
  <si>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</si>
  <si>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</si>
  <si>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</si>
  <si>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</si>
  <si>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</si>
  <si>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</si>
  <si>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</si>
  <si>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</si>
  <si>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</si>
  <si>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</si>
  <si>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</si>
  <si>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</si>
  <si>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</si>
  <si>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</si>
  <si>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</si>
  <si>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</si>
  <si>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</si>
  <si>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</si>
  <si>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</si>
  <si>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</si>
  <si>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</si>
  <si>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</si>
  <si>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</si>
  <si>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</si>
  <si>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</si>
  <si>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</si>
  <si>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</si>
  <si>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</si>
  <si>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</si>
  <si>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</si>
  <si>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</si>
  <si>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</si>
  <si>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</si>
  <si>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</si>
  <si>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</si>
  <si>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</si>
  <si>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</si>
  <si>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</si>
  <si>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</si>
  <si>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</si>
  <si>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</si>
  <si>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</si>
  <si>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</si>
  <si>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</si>
  <si>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</si>
  <si>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</si>
  <si>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</si>
  <si>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</si>
  <si>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</si>
  <si>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</si>
  <si>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</si>
  <si>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</si>
  <si>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</si>
  <si>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</si>
  <si>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</si>
  <si>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</si>
  <si>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</si>
  <si>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</si>
  <si>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</si>
  <si>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</si>
  <si>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</si>
  <si>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</si>
  <si>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</si>
  <si>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</si>
  <si>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</si>
  <si>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</si>
  <si>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</si>
  <si>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</si>
  <si>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</si>
  <si>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</si>
  <si>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</si>
  <si>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</si>
  <si>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</si>
  <si>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</si>
  <si>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</si>
  <si>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</si>
  <si>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</si>
  <si>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</si>
  <si>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</si>
  <si>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</si>
  <si>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</si>
  <si>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</si>
  <si>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</si>
  <si>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</si>
  <si>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</si>
  <si>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</si>
  <si>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</si>
  <si>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</si>
  <si>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</si>
  <si>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</si>
  <si>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</si>
  <si>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</si>
  <si>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</si>
  <si>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</si>
  <si>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</si>
  <si>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</si>
  <si>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</si>
  <si>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</si>
  <si>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</si>
  <si>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</si>
  <si>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</si>
  <si>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</si>
  <si>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</si>
  <si>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</si>
  <si>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</si>
  <si>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</si>
  <si>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</si>
  <si>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</si>
  <si>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</si>
  <si>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</si>
  <si>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</si>
  <si>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</si>
  <si>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</si>
  <si>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</si>
  <si>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</si>
  <si>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</si>
  <si>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</si>
  <si>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</si>
  <si>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</si>
  <si>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</si>
  <si>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</si>
  <si>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</si>
  <si>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</si>
  <si>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</si>
  <si>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</si>
  <si>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</si>
  <si>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</si>
  <si>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</si>
  <si>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</si>
  <si>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</si>
  <si>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</si>
  <si>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</si>
  <si>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</si>
  <si>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</si>
  <si>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</si>
  <si>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</si>
  <si>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</si>
  <si>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</si>
  <si>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</si>
  <si>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</si>
  <si>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</si>
  <si>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</si>
  <si>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</si>
  <si>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</si>
  <si>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</si>
  <si>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</si>
  <si>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</si>
  <si>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</si>
  <si>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</si>
  <si>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</si>
  <si>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</si>
  <si>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</si>
  <si>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</si>
  <si>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</si>
  <si>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</si>
  <si>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</si>
  <si>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</si>
  <si>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</si>
  <si>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</si>
  <si>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</si>
  <si>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</si>
  <si>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</si>
  <si>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</si>
  <si>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</si>
  <si>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</si>
  <si>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</si>
  <si>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</si>
  <si>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</si>
  <si>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</si>
  <si>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</si>
  <si>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</si>
  <si>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</si>
  <si>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</si>
  <si>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</si>
  <si>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</si>
  <si>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</si>
  <si>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</si>
  <si>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</si>
  <si>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</si>
  <si>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</si>
  <si>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</si>
  <si>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</si>
  <si>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</si>
  <si>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</si>
  <si>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</si>
  <si>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</si>
  <si>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</si>
  <si>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</si>
  <si>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</si>
  <si>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</si>
  <si>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</si>
  <si>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</si>
  <si>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</si>
  <si>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</si>
  <si>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</si>
  <si>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</si>
  <si>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</si>
  <si>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</si>
  <si>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</si>
  <si>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</si>
  <si>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</si>
  <si>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</si>
  <si>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</si>
  <si>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</si>
  <si>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</si>
  <si>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</si>
  <si>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</si>
  <si>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</si>
  <si>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</si>
  <si>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</si>
  <si>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</si>
  <si>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</si>
  <si>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</si>
  <si>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</si>
  <si>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</si>
  <si>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</si>
  <si>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</si>
  <si>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</si>
  <si>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</si>
  <si>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</si>
  <si>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</si>
  <si>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</si>
  <si>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</si>
  <si>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</si>
  <si>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</si>
  <si>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</si>
  <si>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</si>
  <si>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</si>
  <si>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</si>
  <si>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</si>
  <si>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</si>
  <si>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</si>
  <si>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</si>
  <si>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</si>
  <si>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</si>
  <si>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</si>
  <si>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</si>
  <si>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</si>
  <si>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</si>
  <si>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</si>
  <si>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</si>
  <si>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</si>
  <si>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</si>
  <si>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</si>
  <si>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</si>
  <si>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</si>
  <si>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</si>
  <si>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</si>
  <si>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</si>
  <si>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</si>
  <si>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</si>
  <si>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</si>
  <si>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</si>
  <si>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</si>
  <si>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</si>
  <si>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</si>
  <si>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</si>
  <si>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</si>
  <si>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</si>
  <si>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</si>
  <si>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</si>
  <si>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</si>
  <si>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</si>
  <si>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</si>
  <si>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</si>
  <si>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</si>
  <si>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</si>
  <si>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</si>
  <si>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</si>
  <si>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</si>
  <si>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</si>
  <si>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</si>
  <si>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</si>
  <si>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</si>
  <si>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</si>
  <si>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</si>
  <si>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</si>
  <si>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</si>
  <si>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</si>
  <si>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</si>
  <si>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</si>
  <si>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</si>
  <si>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</si>
  <si>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</si>
  <si>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</si>
  <si>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</si>
  <si>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</si>
  <si>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</si>
  <si>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</si>
  <si>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</si>
  <si>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</si>
  <si>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</si>
  <si>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</si>
  <si>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</si>
  <si>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</si>
  <si>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</si>
  <si>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</si>
  <si>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</si>
  <si>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</si>
  <si>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</si>
  <si>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</si>
  <si>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</si>
  <si>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</si>
  <si>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</si>
  <si>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</si>
  <si>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</si>
  <si>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</si>
  <si>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</si>
  <si>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</si>
  <si>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</si>
  <si>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</si>
  <si>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</si>
  <si>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</si>
  <si>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</si>
  <si>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</si>
  <si>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</si>
  <si>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</si>
  <si>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</si>
  <si>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</si>
  <si>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</si>
  <si>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</si>
  <si>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</si>
  <si>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</si>
  <si>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</si>
  <si>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</si>
  <si>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</si>
  <si>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</si>
  <si>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</si>
  <si>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</si>
  <si>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</si>
  <si>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</si>
  <si>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</si>
  <si>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</si>
  <si>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</si>
  <si>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</si>
  <si>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</si>
  <si>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</si>
  <si>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</si>
  <si>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</si>
  <si>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</si>
  <si>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</si>
  <si>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</si>
  <si>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</si>
  <si>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</si>
  <si>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</si>
  <si>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</si>
  <si>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</si>
  <si>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</si>
  <si>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</si>
  <si>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</si>
  <si>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</si>
  <si>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</si>
  <si>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</si>
  <si>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</si>
  <si>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</si>
  <si>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</si>
  <si>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</si>
  <si>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</si>
  <si>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</si>
  <si>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</si>
  <si>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</si>
  <si>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</si>
  <si>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</si>
  <si>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</si>
  <si>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</si>
  <si>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</si>
  <si>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</si>
  <si>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</si>
  <si>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</si>
  <si>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</si>
  <si>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</si>
  <si>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</si>
  <si>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</si>
  <si>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</si>
  <si>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</si>
  <si>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</si>
  <si>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</si>
  <si>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</si>
  <si>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</si>
  <si>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</si>
  <si>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</si>
  <si>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</si>
  <si>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</si>
  <si>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</si>
  <si>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</si>
  <si>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</si>
  <si>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</si>
  <si>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</si>
  <si>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</si>
  <si>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</si>
  <si>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</si>
  <si>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</si>
  <si>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</si>
  <si>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t>
  </si>
  <si>
    <t>Реконструкция</t>
  </si>
  <si>
    <t>МВ×А-0; км ЛЭП-0,109; т.у.-0; шт-1</t>
  </si>
  <si>
    <t>П</t>
  </si>
  <si>
    <t>Сметный расчет стоимости</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</si>
  <si>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</si>
  <si>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</si>
  <si>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</si>
  <si>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</si>
  <si>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</si>
  <si>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</si>
  <si>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</si>
  <si>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</si>
  <si>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</si>
  <si>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</si>
  <si>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</si>
  <si>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</si>
  <si>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</si>
  <si>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3,62 млн.руб с НДС</t>
  </si>
  <si>
    <t>3,01 млн.руб без НДС</t>
  </si>
  <si>
    <t>выделение этапов не предусматривается</t>
  </si>
  <si>
    <t>Акт технического обследования</t>
  </si>
  <si>
    <t>15.12.2025</t>
  </si>
  <si>
    <t>РУ-6кВ ТП-144</t>
  </si>
  <si>
    <t>РУ-6кВ</t>
  </si>
  <si>
    <t>КСО</t>
  </si>
  <si>
    <t>Акт обследования</t>
  </si>
  <si>
    <t>реконструкция</t>
  </si>
  <si>
    <t>Услуги</t>
  </si>
  <si>
    <t>Год раскрытия информации: 2025 год</t>
  </si>
  <si>
    <t>Пермский край, Соликамский муниципальный округ</t>
  </si>
  <si>
    <t>Соликамский муниципальный округ</t>
  </si>
  <si>
    <t>100</t>
  </si>
  <si>
    <t>Отсутствуют</t>
  </si>
  <si>
    <t>0</t>
  </si>
  <si>
    <t>Работы выполненны хозяйственным способом силами ПКГУП "СКЭС"</t>
  </si>
  <si>
    <t>показатель замены линий электропередачи ( n
з_лэп L - 0,04 ); на уровне напряжения 10 кВ; показатель замены линий электропередачи ( n
з_лэп L - 0,07 ); на уровне напряжения 0,4 кВ; показатель объема финансовых потребностей, необходимых для реализации
мероприятий, направленных на выполнение требований законодательства (Фтз ) - 3,62 млн. руб</t>
  </si>
  <si>
    <t>Запланированно на 4 квартал 2025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</si>
</sst>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0">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2579894.3071452635</c:v>
                </c:pt>
                <c:pt idx="3">
                  <c:v>4332543.0364937093</c:v>
                </c:pt>
                <c:pt idx="4">
                  <c:v>6255404.553740941</c:v>
                </c:pt>
                <c:pt idx="5">
                  <c:v>8365433.9483437017</c:v>
                </c:pt>
                <c:pt idx="6">
                  <c:v>10681298.943114191</c:v>
                </c:pt>
                <c:pt idx="7">
                  <c:v>13223554.965353256</c:v>
                </c:pt>
                <c:pt idx="8">
                  <c:v>16014838.294512825</c:v>
                </c:pt>
                <c:pt idx="9">
                  <c:v>19080079.168269653</c:v>
                </c:pt>
                <c:pt idx="10">
                  <c:v>22446736.926117562</c:v>
                </c:pt>
                <c:pt idx="11">
                  <c:v>26145059.487590253</c:v>
                </c:pt>
                <c:pt idx="12">
                  <c:v>30208369.703209925</c:v>
                </c:pt>
                <c:pt idx="13">
                  <c:v>34673381.382650398</c:v>
                </c:pt>
                <c:pt idx="14">
                  <c:v>39580548.099097259</c:v>
                </c:pt>
                <c:pt idx="15">
                  <c:v>44974448.194357738</c:v>
                </c:pt>
                <c:pt idx="16">
                  <c:v>50904209.76921133</c:v>
                </c:pt>
              </c:numCache>
            </c:numRef>
          </c:val>
          <c:smooth val="0"/>
          <c:extLst>
            <c:ext xmlns:c16="http://schemas.microsoft.com/office/drawing/2014/chart" uri="{C3380CC4-5D6E-409C-BE32-E72D297353CC}">
              <c16:uniqueId val="{00000000-EF22-45D2-A025-D28173E045A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1418158.4533367751</c:v>
                </c:pt>
                <c:pt idx="3">
                  <c:v>1372581.0395085334</c:v>
                </c:pt>
                <c:pt idx="4">
                  <c:v>1332639.4865657305</c:v>
                </c:pt>
                <c:pt idx="5">
                  <c:v>1294120.5436638508</c:v>
                </c:pt>
                <c:pt idx="6">
                  <c:v>1256958.7363449945</c:v>
                </c:pt>
                <c:pt idx="7">
                  <c:v>1221092.668959901</c:v>
                </c:pt>
                <c:pt idx="8">
                  <c:v>1186464.6887704406</c:v>
                </c:pt>
                <c:pt idx="9">
                  <c:v>1153020.5832177554</c:v>
                </c:pt>
                <c:pt idx="10">
                  <c:v>1120709.3067771762</c:v>
                </c:pt>
                <c:pt idx="11">
                  <c:v>1089482.7342218219</c:v>
                </c:pt>
                <c:pt idx="12">
                  <c:v>1059295.4374720445</c:v>
                </c:pt>
                <c:pt idx="13">
                  <c:v>1030104.4835227707</c:v>
                </c:pt>
                <c:pt idx="14">
                  <c:v>1001869.2512200002</c:v>
                </c:pt>
                <c:pt idx="15">
                  <c:v>974551.26490525506</c:v>
                </c:pt>
                <c:pt idx="16">
                  <c:v>948114.04316626908</c:v>
                </c:pt>
              </c:numCache>
            </c:numRef>
          </c:val>
          <c:smooth val="0"/>
          <c:extLst>
            <c:ext xmlns:c16="http://schemas.microsoft.com/office/drawing/2014/chart" uri="{C3380CC4-5D6E-409C-BE32-E72D297353CC}">
              <c16:uniqueId val="{00000001-EF22-45D2-A025-D28173E045A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F889D1AE-CD1B-4B63-9619-7C06BDC65F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E12AE-3B66-466A-9C40-FACE3D9064C9}">
  <sheetPr codeName="Лист1">
    <pageSetUpPr fitToPage="1"/>
  </sheetPr>
  <dimension ref="A1:X49"/>
  <sheetViews>
    <sheetView tabSelected="1" topLeftCell="A10" zoomScale="55" zoomScaleNormal="55" workbookViewId="0">
      <selection activeCell="C30" sqref="C30"/>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0" t="s">
        <v>551</v>
      </c>
      <c r="B5" s="210"/>
      <c r="C5" s="210"/>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1" t="s">
        <v>3</v>
      </c>
      <c r="B7" s="211"/>
      <c r="C7" s="211"/>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2" t="s">
        <v>4</v>
      </c>
      <c r="B9" s="212"/>
      <c r="C9" s="212"/>
      <c r="D9" s="10"/>
      <c r="E9" s="10"/>
      <c r="F9"/>
      <c r="G9"/>
      <c r="H9"/>
      <c r="I9"/>
      <c r="J9"/>
      <c r="K9"/>
      <c r="L9"/>
      <c r="M9"/>
      <c r="N9"/>
      <c r="O9"/>
      <c r="P9"/>
      <c r="Q9"/>
      <c r="R9"/>
      <c r="S9"/>
      <c r="T9"/>
      <c r="U9"/>
      <c r="V9"/>
      <c r="W9"/>
      <c r="X9"/>
    </row>
    <row r="10" spans="1:24" s="3" customFormat="1" ht="15.75" x14ac:dyDescent="0.25">
      <c r="A10" s="207" t="s">
        <v>5</v>
      </c>
      <c r="B10" s="207"/>
      <c r="C10" s="207"/>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2" t="s">
        <v>6</v>
      </c>
      <c r="B12" s="212"/>
      <c r="C12" s="212"/>
      <c r="D12" s="10"/>
      <c r="E12" s="10"/>
      <c r="F12"/>
      <c r="G12"/>
      <c r="H12"/>
      <c r="I12"/>
      <c r="J12"/>
      <c r="K12"/>
      <c r="L12"/>
      <c r="M12"/>
      <c r="N12"/>
      <c r="O12"/>
      <c r="P12"/>
      <c r="Q12"/>
      <c r="R12"/>
      <c r="S12"/>
      <c r="T12"/>
      <c r="U12"/>
      <c r="V12"/>
      <c r="W12"/>
      <c r="X12"/>
    </row>
    <row r="13" spans="1:24" s="3" customFormat="1" ht="15.75" x14ac:dyDescent="0.25">
      <c r="A13" s="207" t="s">
        <v>7</v>
      </c>
      <c r="B13" s="207"/>
      <c r="C13" s="207"/>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6" t="s">
        <v>522</v>
      </c>
      <c r="B15" s="206"/>
      <c r="C15" s="206"/>
      <c r="D15" s="10"/>
      <c r="E15" s="10"/>
      <c r="F15"/>
      <c r="G15"/>
      <c r="H15"/>
      <c r="I15"/>
      <c r="J15"/>
      <c r="K15"/>
      <c r="L15"/>
      <c r="M15"/>
      <c r="N15"/>
      <c r="O15"/>
      <c r="P15"/>
      <c r="Q15"/>
      <c r="R15"/>
      <c r="S15"/>
      <c r="T15"/>
      <c r="U15"/>
      <c r="V15"/>
      <c r="W15"/>
      <c r="X15"/>
    </row>
    <row r="16" spans="1:24" s="13" customFormat="1" ht="15" customHeight="1" x14ac:dyDescent="0.25">
      <c r="A16" s="207" t="s">
        <v>8</v>
      </c>
      <c r="B16" s="207"/>
      <c r="C16" s="207"/>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08" t="s">
        <v>9</v>
      </c>
      <c r="B18" s="209"/>
      <c r="C18" s="209"/>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534</v>
      </c>
      <c r="D22" s="11"/>
      <c r="E22" s="11"/>
      <c r="F22"/>
      <c r="G22"/>
      <c r="H22"/>
      <c r="I22"/>
      <c r="J22"/>
      <c r="K22"/>
      <c r="L22"/>
      <c r="M22"/>
      <c r="N22"/>
      <c r="O22"/>
      <c r="P22"/>
      <c r="Q22"/>
      <c r="R22"/>
      <c r="S22"/>
      <c r="T22"/>
      <c r="U22"/>
      <c r="V22"/>
      <c r="W22"/>
      <c r="X22"/>
    </row>
    <row r="23" spans="1:24" s="13" customFormat="1" ht="47.25" x14ac:dyDescent="0.25">
      <c r="A23" s="18" t="s">
        <v>15</v>
      </c>
      <c r="B23" s="20" t="s">
        <v>16</v>
      </c>
      <c r="C23" s="17" t="s">
        <v>535</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17" t="s">
        <v>530</v>
      </c>
      <c r="D25" s="11"/>
      <c r="E25" s="11"/>
      <c r="F25"/>
      <c r="G25"/>
      <c r="H25"/>
      <c r="I25"/>
      <c r="J25"/>
      <c r="K25"/>
      <c r="L25"/>
      <c r="M25"/>
      <c r="N25"/>
      <c r="O25"/>
      <c r="P25"/>
      <c r="Q25"/>
      <c r="R25"/>
      <c r="S25"/>
      <c r="T25"/>
      <c r="U25"/>
      <c r="V25"/>
      <c r="W25"/>
      <c r="X25"/>
    </row>
    <row r="26" spans="1:24" s="13" customFormat="1" ht="15.75" x14ac:dyDescent="0.25">
      <c r="A26" s="18" t="s">
        <v>19</v>
      </c>
      <c r="B26" s="24" t="s">
        <v>20</v>
      </c>
      <c r="C26" s="17" t="s">
        <v>536</v>
      </c>
      <c r="D26" s="11"/>
      <c r="E26" s="11"/>
      <c r="F26"/>
      <c r="G26"/>
      <c r="H26"/>
      <c r="I26"/>
      <c r="J26"/>
      <c r="K26"/>
      <c r="L26"/>
      <c r="M26"/>
      <c r="N26"/>
      <c r="O26"/>
      <c r="P26"/>
      <c r="Q26"/>
      <c r="R26"/>
      <c r="S26"/>
      <c r="T26"/>
      <c r="U26"/>
      <c r="V26"/>
      <c r="W26"/>
      <c r="X26"/>
    </row>
    <row r="27" spans="1:24" s="13" customFormat="1" ht="31.5" x14ac:dyDescent="0.25">
      <c r="A27" s="18" t="s">
        <v>21</v>
      </c>
      <c r="B27" s="24" t="s">
        <v>22</v>
      </c>
      <c r="C27" s="17" t="s">
        <v>553</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537</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110.25" x14ac:dyDescent="0.25">
      <c r="A40" s="18" t="s">
        <v>45</v>
      </c>
      <c r="B40" s="24" t="s">
        <v>46</v>
      </c>
      <c r="C40" s="17" t="s">
        <v>558</v>
      </c>
    </row>
    <row r="41" spans="1:24" ht="63" x14ac:dyDescent="0.25">
      <c r="A41" s="18" t="s">
        <v>47</v>
      </c>
      <c r="B41" s="24" t="s">
        <v>48</v>
      </c>
      <c r="C41" s="17" t="s">
        <v>538</v>
      </c>
    </row>
    <row r="42" spans="1:24" ht="47.25" x14ac:dyDescent="0.25">
      <c r="A42" s="18" t="s">
        <v>49</v>
      </c>
      <c r="B42" s="24" t="s">
        <v>50</v>
      </c>
      <c r="C42" s="17" t="s">
        <v>538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539</v>
      </c>
    </row>
    <row r="47" spans="1:24" ht="18.75" customHeight="1" x14ac:dyDescent="0.25">
      <c r="A47" s="21"/>
      <c r="B47" s="22"/>
      <c r="C47" s="23"/>
    </row>
    <row r="48" spans="1:24" ht="31.5" x14ac:dyDescent="0.25">
      <c r="A48" s="18" t="s">
        <v>59</v>
      </c>
      <c r="B48" s="24" t="s">
        <v>60</v>
      </c>
      <c r="C48" s="25" t="s">
        <v>540</v>
      </c>
    </row>
    <row r="49" spans="1:3" ht="31.5" x14ac:dyDescent="0.25">
      <c r="A49" s="18" t="s">
        <v>61</v>
      </c>
      <c r="B49" s="24" t="s">
        <v>62</v>
      </c>
      <c r="C49" s="26" t="s">
        <v>541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47D50-58F2-4B9D-826D-B691EF26548E}">
  <sheetPr codeName="Лист12">
    <pageSetUpPr fitToPage="1"/>
  </sheetPr>
  <dimension ref="A1:AK72"/>
  <sheetViews>
    <sheetView zoomScale="55" zoomScaleNormal="55" workbookViewId="0">
      <pane xSplit="2" ySplit="23" topLeftCell="G24" activePane="bottomRight" state="frozen"/>
      <selection activeCell="A9" sqref="A9:O9"/>
      <selection pane="topRight" activeCell="A9" sqref="A9:O9"/>
      <selection pane="bottomLeft" activeCell="A9" sqref="A9:O9"/>
      <selection pane="bottomRight" activeCell="S36" sqref="S36"/>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0" t="str">
        <f>'1. паспорт местоположение'!$A$5:$C$5</f>
        <v>Год раскрытия информации: 2025 год</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61"/>
      <c r="AI4" s="61"/>
      <c r="AJ4" s="61"/>
      <c r="AK4" s="61"/>
    </row>
    <row r="5" spans="1:37" ht="10.5" customHeight="1" x14ac:dyDescent="0.3">
      <c r="AK5" s="5"/>
    </row>
    <row r="6" spans="1:37" ht="18.75" x14ac:dyDescent="0.25">
      <c r="A6" s="211" t="s">
        <v>3</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211"/>
      <c r="AB6" s="211"/>
      <c r="AC6" s="211"/>
      <c r="AD6" s="211"/>
      <c r="AE6" s="211"/>
      <c r="AF6" s="211"/>
      <c r="AG6" s="211"/>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2" t="s">
        <v>4</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151"/>
      <c r="AI8" s="151"/>
      <c r="AJ8" s="151"/>
      <c r="AK8" s="151"/>
    </row>
    <row r="9" spans="1:37" ht="18.75" customHeight="1" x14ac:dyDescent="0.25">
      <c r="A9" s="207" t="s">
        <v>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2" t="str">
        <f>'1. паспорт местоположение'!$A$12</f>
        <v>O_СГЭС_4</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151"/>
      <c r="AI11" s="151"/>
      <c r="AJ11" s="151"/>
      <c r="AK11" s="151"/>
    </row>
    <row r="12" spans="1:37" x14ac:dyDescent="0.25">
      <c r="A12" s="207" t="s">
        <v>7</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06"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153"/>
      <c r="AI14" s="153"/>
      <c r="AJ14" s="153"/>
      <c r="AK14" s="153"/>
    </row>
    <row r="15" spans="1:37" ht="15.75" customHeight="1" x14ac:dyDescent="0.25">
      <c r="A15" s="207" t="s">
        <v>8</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11"/>
      <c r="AI15" s="11"/>
      <c r="AJ15" s="11"/>
      <c r="AK15" s="11"/>
    </row>
    <row r="16" spans="1:37" ht="10.5" customHeight="1" x14ac:dyDescent="0.25"/>
    <row r="17" spans="1:37" ht="10.5" customHeight="1" x14ac:dyDescent="0.25"/>
    <row r="18" spans="1:37" x14ac:dyDescent="0.25">
      <c r="A18" s="259" t="s">
        <v>331</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7"/>
      <c r="AI18" s="7"/>
      <c r="AJ18" s="7"/>
      <c r="AK18" s="7"/>
    </row>
    <row r="20" spans="1:37" ht="30" customHeight="1" x14ac:dyDescent="0.25">
      <c r="A20" s="227" t="s">
        <v>332</v>
      </c>
      <c r="B20" s="227" t="s">
        <v>333</v>
      </c>
      <c r="C20" s="222" t="s">
        <v>334</v>
      </c>
      <c r="D20" s="222"/>
      <c r="E20" s="221" t="s">
        <v>335</v>
      </c>
      <c r="F20" s="221"/>
      <c r="G20" s="227" t="s">
        <v>336</v>
      </c>
      <c r="H20" s="257">
        <v>2024</v>
      </c>
      <c r="I20" s="258"/>
      <c r="J20" s="258"/>
      <c r="K20" s="258"/>
      <c r="L20" s="257">
        <v>2025</v>
      </c>
      <c r="M20" s="258"/>
      <c r="N20" s="258"/>
      <c r="O20" s="258"/>
      <c r="P20" s="257">
        <v>2026</v>
      </c>
      <c r="Q20" s="258"/>
      <c r="R20" s="258"/>
      <c r="S20" s="258"/>
      <c r="T20" s="257">
        <v>2027</v>
      </c>
      <c r="U20" s="258"/>
      <c r="V20" s="258"/>
      <c r="W20" s="258"/>
      <c r="X20" s="257">
        <v>2028</v>
      </c>
      <c r="Y20" s="258"/>
      <c r="Z20" s="258"/>
      <c r="AA20" s="258"/>
      <c r="AB20" s="257">
        <v>2029</v>
      </c>
      <c r="AC20" s="258"/>
      <c r="AD20" s="258"/>
      <c r="AE20" s="258"/>
      <c r="AF20" s="222" t="s">
        <v>337</v>
      </c>
      <c r="AG20" s="222"/>
      <c r="AH20" s="7"/>
      <c r="AI20" s="7"/>
      <c r="AJ20" s="7"/>
    </row>
    <row r="21" spans="1:37" ht="48" customHeight="1" x14ac:dyDescent="0.25">
      <c r="A21" s="229"/>
      <c r="B21" s="229"/>
      <c r="C21" s="222"/>
      <c r="D21" s="222"/>
      <c r="E21" s="221"/>
      <c r="F21" s="221"/>
      <c r="G21" s="229"/>
      <c r="H21" s="222" t="s">
        <v>271</v>
      </c>
      <c r="I21" s="222"/>
      <c r="J21" s="222" t="s">
        <v>338</v>
      </c>
      <c r="K21" s="222"/>
      <c r="L21" s="222" t="s">
        <v>271</v>
      </c>
      <c r="M21" s="222"/>
      <c r="N21" s="222" t="s">
        <v>339</v>
      </c>
      <c r="O21" s="222"/>
      <c r="P21" s="222" t="s">
        <v>271</v>
      </c>
      <c r="Q21" s="222"/>
      <c r="R21" s="222" t="s">
        <v>339</v>
      </c>
      <c r="S21" s="222"/>
      <c r="T21" s="222" t="s">
        <v>271</v>
      </c>
      <c r="U21" s="222"/>
      <c r="V21" s="222" t="s">
        <v>339</v>
      </c>
      <c r="W21" s="222"/>
      <c r="X21" s="222" t="s">
        <v>271</v>
      </c>
      <c r="Y21" s="222"/>
      <c r="Z21" s="222" t="s">
        <v>339</v>
      </c>
      <c r="AA21" s="222"/>
      <c r="AB21" s="222" t="s">
        <v>271</v>
      </c>
      <c r="AC21" s="222"/>
      <c r="AD21" s="222" t="s">
        <v>339</v>
      </c>
      <c r="AE21" s="222"/>
      <c r="AF21" s="222"/>
      <c r="AG21" s="222"/>
    </row>
    <row r="22" spans="1:37" ht="81" customHeight="1" x14ac:dyDescent="0.25">
      <c r="A22" s="228"/>
      <c r="B22" s="228"/>
      <c r="C22" s="154" t="s">
        <v>271</v>
      </c>
      <c r="D22" s="154" t="s">
        <v>339</v>
      </c>
      <c r="E22" s="154" t="s">
        <v>340</v>
      </c>
      <c r="F22" s="154" t="s">
        <v>341</v>
      </c>
      <c r="G22" s="228"/>
      <c r="H22" s="155" t="s">
        <v>342</v>
      </c>
      <c r="I22" s="155" t="s">
        <v>343</v>
      </c>
      <c r="J22" s="155" t="s">
        <v>342</v>
      </c>
      <c r="K22" s="155" t="s">
        <v>343</v>
      </c>
      <c r="L22" s="155" t="s">
        <v>342</v>
      </c>
      <c r="M22" s="155" t="s">
        <v>343</v>
      </c>
      <c r="N22" s="155" t="s">
        <v>342</v>
      </c>
      <c r="O22" s="155" t="s">
        <v>343</v>
      </c>
      <c r="P22" s="155" t="s">
        <v>342</v>
      </c>
      <c r="Q22" s="155" t="s">
        <v>343</v>
      </c>
      <c r="R22" s="155" t="s">
        <v>342</v>
      </c>
      <c r="S22" s="155" t="s">
        <v>343</v>
      </c>
      <c r="T22" s="155" t="s">
        <v>342</v>
      </c>
      <c r="U22" s="155" t="s">
        <v>343</v>
      </c>
      <c r="V22" s="155" t="s">
        <v>342</v>
      </c>
      <c r="W22" s="155" t="s">
        <v>343</v>
      </c>
      <c r="X22" s="155" t="s">
        <v>342</v>
      </c>
      <c r="Y22" s="155" t="s">
        <v>343</v>
      </c>
      <c r="Z22" s="155" t="s">
        <v>342</v>
      </c>
      <c r="AA22" s="155" t="s">
        <v>343</v>
      </c>
      <c r="AB22" s="155" t="s">
        <v>342</v>
      </c>
      <c r="AC22" s="155" t="s">
        <v>343</v>
      </c>
      <c r="AD22" s="155" t="s">
        <v>342</v>
      </c>
      <c r="AE22" s="155" t="s">
        <v>343</v>
      </c>
      <c r="AF22" s="154" t="s">
        <v>344</v>
      </c>
      <c r="AG22" s="154"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156" t="s">
        <v>345</v>
      </c>
      <c r="C24" s="157">
        <v>3.6151635190000002</v>
      </c>
      <c r="D24" s="157">
        <v>0</v>
      </c>
      <c r="E24" s="157">
        <v>0</v>
      </c>
      <c r="F24" s="158">
        <v>0</v>
      </c>
      <c r="G24" s="157">
        <v>0</v>
      </c>
      <c r="H24" s="157">
        <v>0</v>
      </c>
      <c r="I24" s="157">
        <v>0</v>
      </c>
      <c r="J24" s="157">
        <v>0</v>
      </c>
      <c r="K24" s="157">
        <v>0</v>
      </c>
      <c r="L24" s="157">
        <v>3.6151635190000002</v>
      </c>
      <c r="M24" s="157">
        <v>4</v>
      </c>
      <c r="N24" s="157">
        <v>0</v>
      </c>
      <c r="O24" s="157">
        <v>0</v>
      </c>
      <c r="P24" s="157">
        <v>0</v>
      </c>
      <c r="Q24" s="157">
        <v>0</v>
      </c>
      <c r="R24" s="157">
        <v>0</v>
      </c>
      <c r="S24" s="157">
        <v>0</v>
      </c>
      <c r="T24" s="157">
        <v>0</v>
      </c>
      <c r="U24" s="157">
        <v>0</v>
      </c>
      <c r="V24" s="157">
        <v>0</v>
      </c>
      <c r="W24" s="157">
        <v>0</v>
      </c>
      <c r="X24" s="157">
        <v>0</v>
      </c>
      <c r="Y24" s="157">
        <v>0</v>
      </c>
      <c r="Z24" s="157">
        <v>0</v>
      </c>
      <c r="AA24" s="157">
        <v>0</v>
      </c>
      <c r="AB24" s="157">
        <v>0</v>
      </c>
      <c r="AC24" s="157">
        <v>0</v>
      </c>
      <c r="AD24" s="157">
        <v>0</v>
      </c>
      <c r="AE24" s="157">
        <v>0</v>
      </c>
      <c r="AF24" s="157">
        <v>3.6151635190000002</v>
      </c>
      <c r="AG24" s="157">
        <v>0</v>
      </c>
    </row>
    <row r="25" spans="1:37" ht="24" customHeight="1" x14ac:dyDescent="0.25">
      <c r="A25" s="147" t="s">
        <v>346</v>
      </c>
      <c r="B25" s="159" t="s">
        <v>347</v>
      </c>
      <c r="C25" s="26">
        <v>0</v>
      </c>
      <c r="D25" s="26">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7">
        <v>0</v>
      </c>
      <c r="AG25" s="157">
        <v>0</v>
      </c>
    </row>
    <row r="26" spans="1:37" x14ac:dyDescent="0.25">
      <c r="A26" s="147" t="s">
        <v>348</v>
      </c>
      <c r="B26" s="159" t="s">
        <v>349</v>
      </c>
      <c r="C26" s="26">
        <v>0</v>
      </c>
      <c r="D26" s="26">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7">
        <v>0</v>
      </c>
      <c r="AG26" s="157">
        <v>0</v>
      </c>
    </row>
    <row r="27" spans="1:37" ht="31.5" x14ac:dyDescent="0.25">
      <c r="A27" s="147" t="s">
        <v>350</v>
      </c>
      <c r="B27" s="159" t="s">
        <v>351</v>
      </c>
      <c r="C27" s="26">
        <v>3.6151635190000002</v>
      </c>
      <c r="D27" s="26">
        <v>0</v>
      </c>
      <c r="E27" s="26">
        <v>0</v>
      </c>
      <c r="F27" s="160">
        <v>0</v>
      </c>
      <c r="G27" s="26">
        <v>0</v>
      </c>
      <c r="H27" s="26">
        <v>0</v>
      </c>
      <c r="I27" s="26">
        <v>0</v>
      </c>
      <c r="J27" s="26">
        <v>0</v>
      </c>
      <c r="K27" s="26">
        <v>0</v>
      </c>
      <c r="L27" s="26">
        <v>3.6151635190000002</v>
      </c>
      <c r="M27" s="26">
        <v>4</v>
      </c>
      <c r="N27" s="26">
        <v>0</v>
      </c>
      <c r="O27" s="26">
        <v>0</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157">
        <v>3.6151635190000002</v>
      </c>
      <c r="AG27" s="157">
        <v>0</v>
      </c>
    </row>
    <row r="28" spans="1:37" x14ac:dyDescent="0.25">
      <c r="A28" s="147" t="s">
        <v>352</v>
      </c>
      <c r="B28" s="159" t="s">
        <v>353</v>
      </c>
      <c r="C28" s="26">
        <v>0</v>
      </c>
      <c r="D28" s="26">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7">
        <v>0</v>
      </c>
      <c r="AG28" s="157">
        <v>0</v>
      </c>
    </row>
    <row r="29" spans="1:37" x14ac:dyDescent="0.25">
      <c r="A29" s="147" t="s">
        <v>354</v>
      </c>
      <c r="B29" s="161" t="s">
        <v>355</v>
      </c>
      <c r="C29" s="26">
        <v>0</v>
      </c>
      <c r="D29" s="26">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7">
        <v>0</v>
      </c>
      <c r="AG29" s="157">
        <v>0</v>
      </c>
    </row>
    <row r="30" spans="1:37" s="7" customFormat="1" ht="47.25" x14ac:dyDescent="0.25">
      <c r="A30" s="142" t="s">
        <v>15</v>
      </c>
      <c r="B30" s="156" t="s">
        <v>356</v>
      </c>
      <c r="C30" s="157">
        <v>3.0126362658333337</v>
      </c>
      <c r="D30" s="157">
        <v>0</v>
      </c>
      <c r="E30" s="157">
        <v>0</v>
      </c>
      <c r="F30" s="157">
        <v>0</v>
      </c>
      <c r="G30" s="157">
        <v>0</v>
      </c>
      <c r="H30" s="157">
        <v>0</v>
      </c>
      <c r="I30" s="157">
        <v>0</v>
      </c>
      <c r="J30" s="157">
        <v>0</v>
      </c>
      <c r="K30" s="157">
        <v>0</v>
      </c>
      <c r="L30" s="157">
        <v>3.0126362658333337</v>
      </c>
      <c r="M30" s="157">
        <v>4</v>
      </c>
      <c r="N30" s="26">
        <v>0</v>
      </c>
      <c r="O30" s="157">
        <v>0</v>
      </c>
      <c r="P30" s="157">
        <v>0</v>
      </c>
      <c r="Q30" s="157">
        <v>0</v>
      </c>
      <c r="R30" s="26">
        <v>0</v>
      </c>
      <c r="S30" s="157">
        <v>0</v>
      </c>
      <c r="T30" s="157">
        <v>0</v>
      </c>
      <c r="U30" s="157">
        <v>0</v>
      </c>
      <c r="V30" s="157">
        <v>0</v>
      </c>
      <c r="W30" s="157">
        <v>0</v>
      </c>
      <c r="X30" s="157">
        <v>0</v>
      </c>
      <c r="Y30" s="157">
        <v>0</v>
      </c>
      <c r="Z30" s="157">
        <v>0</v>
      </c>
      <c r="AA30" s="157">
        <v>0</v>
      </c>
      <c r="AB30" s="157">
        <v>0</v>
      </c>
      <c r="AC30" s="157">
        <v>0</v>
      </c>
      <c r="AD30" s="157">
        <v>0</v>
      </c>
      <c r="AE30" s="157">
        <v>0</v>
      </c>
      <c r="AF30" s="157">
        <v>3.0126362658333337</v>
      </c>
      <c r="AG30" s="157">
        <v>0</v>
      </c>
    </row>
    <row r="31" spans="1:37" x14ac:dyDescent="0.25">
      <c r="A31" s="147" t="s">
        <v>357</v>
      </c>
      <c r="B31" s="159" t="s">
        <v>358</v>
      </c>
      <c r="C31" s="26">
        <v>0.30126362658333339</v>
      </c>
      <c r="D31" s="26">
        <v>0</v>
      </c>
      <c r="E31" s="26">
        <v>0</v>
      </c>
      <c r="F31" s="26">
        <v>0</v>
      </c>
      <c r="G31" s="157">
        <v>0</v>
      </c>
      <c r="H31" s="26">
        <v>0</v>
      </c>
      <c r="I31" s="26">
        <v>0</v>
      </c>
      <c r="J31" s="157">
        <v>0</v>
      </c>
      <c r="K31" s="26">
        <v>0</v>
      </c>
      <c r="L31" s="26">
        <v>0.30126362658333339</v>
      </c>
      <c r="M31" s="26">
        <v>4</v>
      </c>
      <c r="N31" s="157">
        <v>0</v>
      </c>
      <c r="O31" s="26">
        <v>0</v>
      </c>
      <c r="P31" s="26">
        <v>0</v>
      </c>
      <c r="Q31" s="26">
        <v>0</v>
      </c>
      <c r="R31" s="157">
        <v>0</v>
      </c>
      <c r="S31" s="26">
        <v>0</v>
      </c>
      <c r="T31" s="26">
        <v>0</v>
      </c>
      <c r="U31" s="26">
        <v>0</v>
      </c>
      <c r="V31" s="157">
        <v>0</v>
      </c>
      <c r="W31" s="26">
        <v>0</v>
      </c>
      <c r="X31" s="157">
        <v>0</v>
      </c>
      <c r="Y31" s="26">
        <v>0</v>
      </c>
      <c r="Z31" s="157">
        <v>0</v>
      </c>
      <c r="AA31" s="26">
        <v>0</v>
      </c>
      <c r="AB31" s="157">
        <v>0</v>
      </c>
      <c r="AC31" s="26">
        <v>0</v>
      </c>
      <c r="AD31" s="157">
        <v>0</v>
      </c>
      <c r="AE31" s="26">
        <v>0</v>
      </c>
      <c r="AF31" s="157">
        <v>0.30126362658333339</v>
      </c>
      <c r="AG31" s="157">
        <v>0</v>
      </c>
    </row>
    <row r="32" spans="1:37" ht="31.5" x14ac:dyDescent="0.25">
      <c r="A32" s="147" t="s">
        <v>359</v>
      </c>
      <c r="B32" s="159" t="s">
        <v>360</v>
      </c>
      <c r="C32" s="26">
        <v>0.60252725316666678</v>
      </c>
      <c r="D32" s="26">
        <v>0</v>
      </c>
      <c r="E32" s="26">
        <v>0</v>
      </c>
      <c r="F32" s="26">
        <v>0</v>
      </c>
      <c r="G32" s="157">
        <v>0</v>
      </c>
      <c r="H32" s="26">
        <v>0</v>
      </c>
      <c r="I32" s="26">
        <v>0</v>
      </c>
      <c r="J32" s="157">
        <v>0</v>
      </c>
      <c r="K32" s="26">
        <v>0</v>
      </c>
      <c r="L32" s="26">
        <v>0.60252725316666678</v>
      </c>
      <c r="M32" s="26">
        <v>4</v>
      </c>
      <c r="N32" s="157">
        <v>0</v>
      </c>
      <c r="O32" s="26">
        <v>0</v>
      </c>
      <c r="P32" s="26">
        <v>0</v>
      </c>
      <c r="Q32" s="26">
        <v>0</v>
      </c>
      <c r="R32" s="157">
        <v>0</v>
      </c>
      <c r="S32" s="26">
        <v>0</v>
      </c>
      <c r="T32" s="26">
        <v>0</v>
      </c>
      <c r="U32" s="26">
        <v>0</v>
      </c>
      <c r="V32" s="157">
        <v>0</v>
      </c>
      <c r="W32" s="26">
        <v>0</v>
      </c>
      <c r="X32" s="157">
        <v>0</v>
      </c>
      <c r="Y32" s="26">
        <v>0</v>
      </c>
      <c r="Z32" s="157">
        <v>0</v>
      </c>
      <c r="AA32" s="26">
        <v>0</v>
      </c>
      <c r="AB32" s="157">
        <v>0</v>
      </c>
      <c r="AC32" s="26">
        <v>0</v>
      </c>
      <c r="AD32" s="157">
        <v>0</v>
      </c>
      <c r="AE32" s="26">
        <v>0</v>
      </c>
      <c r="AF32" s="157">
        <v>0.60252725316666678</v>
      </c>
      <c r="AG32" s="157">
        <v>0</v>
      </c>
    </row>
    <row r="33" spans="1:33" x14ac:dyDescent="0.25">
      <c r="A33" s="147" t="s">
        <v>361</v>
      </c>
      <c r="B33" s="159" t="s">
        <v>362</v>
      </c>
      <c r="C33" s="26">
        <v>1.9582135727916672</v>
      </c>
      <c r="D33" s="26">
        <v>0</v>
      </c>
      <c r="E33" s="26">
        <v>0</v>
      </c>
      <c r="F33" s="26">
        <v>0</v>
      </c>
      <c r="G33" s="157">
        <v>0</v>
      </c>
      <c r="H33" s="26">
        <v>0</v>
      </c>
      <c r="I33" s="26">
        <v>0</v>
      </c>
      <c r="J33" s="157">
        <v>0</v>
      </c>
      <c r="K33" s="26">
        <v>0</v>
      </c>
      <c r="L33" s="26">
        <v>1.9582135727916672</v>
      </c>
      <c r="M33" s="26">
        <v>4</v>
      </c>
      <c r="N33" s="157">
        <v>0</v>
      </c>
      <c r="O33" s="26">
        <v>0</v>
      </c>
      <c r="P33" s="26">
        <v>0</v>
      </c>
      <c r="Q33" s="26">
        <v>0</v>
      </c>
      <c r="R33" s="157">
        <v>0</v>
      </c>
      <c r="S33" s="26">
        <v>0</v>
      </c>
      <c r="T33" s="26">
        <v>0</v>
      </c>
      <c r="U33" s="26">
        <v>0</v>
      </c>
      <c r="V33" s="157">
        <v>0</v>
      </c>
      <c r="W33" s="26">
        <v>0</v>
      </c>
      <c r="X33" s="157">
        <v>0</v>
      </c>
      <c r="Y33" s="26">
        <v>0</v>
      </c>
      <c r="Z33" s="157">
        <v>0</v>
      </c>
      <c r="AA33" s="26">
        <v>0</v>
      </c>
      <c r="AB33" s="157">
        <v>0</v>
      </c>
      <c r="AC33" s="26">
        <v>0</v>
      </c>
      <c r="AD33" s="157">
        <v>0</v>
      </c>
      <c r="AE33" s="26">
        <v>0</v>
      </c>
      <c r="AF33" s="157">
        <v>1.9582135727916672</v>
      </c>
      <c r="AG33" s="157">
        <v>0</v>
      </c>
    </row>
    <row r="34" spans="1:33" x14ac:dyDescent="0.25">
      <c r="A34" s="147" t="s">
        <v>363</v>
      </c>
      <c r="B34" s="159" t="s">
        <v>364</v>
      </c>
      <c r="C34" s="26">
        <v>0.15063181329166669</v>
      </c>
      <c r="D34" s="26">
        <v>0</v>
      </c>
      <c r="E34" s="26">
        <v>0</v>
      </c>
      <c r="F34" s="26">
        <v>0</v>
      </c>
      <c r="G34" s="157">
        <v>0</v>
      </c>
      <c r="H34" s="26">
        <v>0</v>
      </c>
      <c r="I34" s="26">
        <v>0</v>
      </c>
      <c r="J34" s="157">
        <v>0</v>
      </c>
      <c r="K34" s="26">
        <v>0</v>
      </c>
      <c r="L34" s="26">
        <v>0.15063181329166669</v>
      </c>
      <c r="M34" s="26">
        <v>4</v>
      </c>
      <c r="N34" s="157">
        <v>0</v>
      </c>
      <c r="O34" s="26">
        <v>0</v>
      </c>
      <c r="P34" s="26">
        <v>0</v>
      </c>
      <c r="Q34" s="26">
        <v>0</v>
      </c>
      <c r="R34" s="157">
        <v>0</v>
      </c>
      <c r="S34" s="26">
        <v>0</v>
      </c>
      <c r="T34" s="26">
        <v>0</v>
      </c>
      <c r="U34" s="26">
        <v>0</v>
      </c>
      <c r="V34" s="157">
        <v>0</v>
      </c>
      <c r="W34" s="26">
        <v>0</v>
      </c>
      <c r="X34" s="157">
        <v>0</v>
      </c>
      <c r="Y34" s="26">
        <v>0</v>
      </c>
      <c r="Z34" s="157">
        <v>0</v>
      </c>
      <c r="AA34" s="26">
        <v>0</v>
      </c>
      <c r="AB34" s="157">
        <v>0</v>
      </c>
      <c r="AC34" s="26">
        <v>0</v>
      </c>
      <c r="AD34" s="157">
        <v>0</v>
      </c>
      <c r="AE34" s="26">
        <v>0</v>
      </c>
      <c r="AF34" s="157">
        <v>0.15063181329166669</v>
      </c>
      <c r="AG34" s="157">
        <v>0</v>
      </c>
    </row>
    <row r="35" spans="1:33" s="7" customFormat="1" ht="31.5" x14ac:dyDescent="0.25">
      <c r="A35" s="142" t="s">
        <v>17</v>
      </c>
      <c r="B35" s="156" t="s">
        <v>365</v>
      </c>
      <c r="C35" s="157">
        <v>0</v>
      </c>
      <c r="D35" s="157">
        <v>0</v>
      </c>
      <c r="E35" s="157">
        <v>0</v>
      </c>
      <c r="F35" s="157">
        <v>0</v>
      </c>
      <c r="G35" s="157">
        <v>0</v>
      </c>
      <c r="H35" s="157">
        <v>0</v>
      </c>
      <c r="I35" s="157">
        <v>0</v>
      </c>
      <c r="J35" s="157">
        <v>0</v>
      </c>
      <c r="K35" s="157">
        <v>0</v>
      </c>
      <c r="L35" s="157">
        <v>0</v>
      </c>
      <c r="M35" s="157">
        <v>0</v>
      </c>
      <c r="N35" s="157">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v>0</v>
      </c>
    </row>
    <row r="36" spans="1:33" ht="31.5" x14ac:dyDescent="0.25">
      <c r="A36" s="147" t="s">
        <v>366</v>
      </c>
      <c r="B36" s="162" t="s">
        <v>367</v>
      </c>
      <c r="C36" s="163">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7">
        <v>0</v>
      </c>
      <c r="AG36" s="157">
        <v>0</v>
      </c>
    </row>
    <row r="37" spans="1:33" x14ac:dyDescent="0.25">
      <c r="A37" s="147" t="s">
        <v>368</v>
      </c>
      <c r="B37" s="162" t="s">
        <v>369</v>
      </c>
      <c r="C37" s="26">
        <v>0.109</v>
      </c>
      <c r="D37" s="26">
        <v>0</v>
      </c>
      <c r="E37" s="26">
        <v>0</v>
      </c>
      <c r="F37" s="26">
        <v>0</v>
      </c>
      <c r="G37" s="26">
        <v>0</v>
      </c>
      <c r="H37" s="26">
        <v>0</v>
      </c>
      <c r="I37" s="26">
        <v>0</v>
      </c>
      <c r="J37" s="26">
        <v>0</v>
      </c>
      <c r="K37" s="26">
        <v>0</v>
      </c>
      <c r="L37" s="26">
        <v>0.109</v>
      </c>
      <c r="M37" s="26">
        <v>4</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7">
        <v>0.109</v>
      </c>
      <c r="AG37" s="157">
        <v>0</v>
      </c>
    </row>
    <row r="38" spans="1:33" x14ac:dyDescent="0.25">
      <c r="A38" s="147" t="s">
        <v>370</v>
      </c>
      <c r="B38" s="162"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7">
        <v>0</v>
      </c>
      <c r="AG38" s="157">
        <v>0</v>
      </c>
    </row>
    <row r="39" spans="1:33" ht="31.5" x14ac:dyDescent="0.25">
      <c r="A39" s="147" t="s">
        <v>372</v>
      </c>
      <c r="B39" s="159"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7">
        <v>0</v>
      </c>
      <c r="AG39" s="157">
        <v>0</v>
      </c>
    </row>
    <row r="40" spans="1:33" ht="31.5" x14ac:dyDescent="0.25">
      <c r="A40" s="147" t="s">
        <v>374</v>
      </c>
      <c r="B40" s="159"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7">
        <v>0</v>
      </c>
      <c r="AG40" s="157">
        <v>0</v>
      </c>
    </row>
    <row r="41" spans="1:33" x14ac:dyDescent="0.25">
      <c r="A41" s="147" t="s">
        <v>376</v>
      </c>
      <c r="B41" s="159"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7">
        <v>0</v>
      </c>
      <c r="AG41" s="157">
        <v>0</v>
      </c>
    </row>
    <row r="42" spans="1:33" x14ac:dyDescent="0.25">
      <c r="A42" s="147" t="s">
        <v>378</v>
      </c>
      <c r="B42" s="162"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7">
        <v>0</v>
      </c>
      <c r="AG42" s="157">
        <v>0</v>
      </c>
    </row>
    <row r="43" spans="1:33" x14ac:dyDescent="0.25">
      <c r="A43" s="147" t="s">
        <v>380</v>
      </c>
      <c r="B43" s="162" t="s">
        <v>381</v>
      </c>
      <c r="C43" s="26">
        <v>1</v>
      </c>
      <c r="D43" s="26">
        <v>0</v>
      </c>
      <c r="E43" s="26">
        <v>0</v>
      </c>
      <c r="F43" s="26">
        <v>0</v>
      </c>
      <c r="G43" s="26">
        <v>0</v>
      </c>
      <c r="H43" s="26">
        <v>0</v>
      </c>
      <c r="I43" s="26">
        <v>0</v>
      </c>
      <c r="J43" s="26">
        <v>0</v>
      </c>
      <c r="K43" s="26">
        <v>0</v>
      </c>
      <c r="L43" s="26">
        <v>1</v>
      </c>
      <c r="M43" s="26">
        <v>4</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7">
        <v>1</v>
      </c>
      <c r="AG43" s="157">
        <v>0</v>
      </c>
    </row>
    <row r="44" spans="1:33" x14ac:dyDescent="0.25">
      <c r="A44" s="147" t="s">
        <v>382</v>
      </c>
      <c r="B44" s="162" t="s">
        <v>383</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157">
        <v>0</v>
      </c>
      <c r="AG44" s="157">
        <v>0</v>
      </c>
    </row>
    <row r="45" spans="1:33" s="7" customFormat="1" x14ac:dyDescent="0.25">
      <c r="A45" s="142" t="s">
        <v>19</v>
      </c>
      <c r="B45" s="156" t="s">
        <v>384</v>
      </c>
      <c r="C45" s="157">
        <v>0</v>
      </c>
      <c r="D45" s="157">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v>0</v>
      </c>
    </row>
    <row r="46" spans="1:33" x14ac:dyDescent="0.25">
      <c r="A46" s="147" t="s">
        <v>385</v>
      </c>
      <c r="B46" s="159"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7">
        <v>0</v>
      </c>
      <c r="AG46" s="157">
        <v>0</v>
      </c>
    </row>
    <row r="47" spans="1:33" x14ac:dyDescent="0.25">
      <c r="A47" s="147" t="s">
        <v>387</v>
      </c>
      <c r="B47" s="159" t="s">
        <v>369</v>
      </c>
      <c r="C47" s="26">
        <v>0.109</v>
      </c>
      <c r="D47" s="26">
        <v>0</v>
      </c>
      <c r="E47" s="26">
        <v>0</v>
      </c>
      <c r="F47" s="26">
        <v>0</v>
      </c>
      <c r="G47" s="26">
        <v>0</v>
      </c>
      <c r="H47" s="26">
        <v>0</v>
      </c>
      <c r="I47" s="26">
        <v>0</v>
      </c>
      <c r="J47" s="26">
        <v>0</v>
      </c>
      <c r="K47" s="26">
        <v>0</v>
      </c>
      <c r="L47" s="26">
        <v>0.109</v>
      </c>
      <c r="M47" s="26">
        <v>4</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7">
        <v>0.109</v>
      </c>
      <c r="AG47" s="157">
        <v>0</v>
      </c>
    </row>
    <row r="48" spans="1:33" x14ac:dyDescent="0.25">
      <c r="A48" s="147" t="s">
        <v>388</v>
      </c>
      <c r="B48" s="159"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7">
        <v>0</v>
      </c>
      <c r="AG48" s="157">
        <v>0</v>
      </c>
    </row>
    <row r="49" spans="1:33" ht="31.5" x14ac:dyDescent="0.25">
      <c r="A49" s="147" t="s">
        <v>389</v>
      </c>
      <c r="B49" s="159"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7">
        <v>0</v>
      </c>
      <c r="AG49" s="157">
        <v>0</v>
      </c>
    </row>
    <row r="50" spans="1:33" ht="31.5" x14ac:dyDescent="0.25">
      <c r="A50" s="147" t="s">
        <v>390</v>
      </c>
      <c r="B50" s="159"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7">
        <v>0</v>
      </c>
      <c r="AG50" s="157">
        <v>0</v>
      </c>
    </row>
    <row r="51" spans="1:33" x14ac:dyDescent="0.25">
      <c r="A51" s="147" t="s">
        <v>391</v>
      </c>
      <c r="B51" s="159"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7">
        <v>0</v>
      </c>
      <c r="AG51" s="157">
        <v>0</v>
      </c>
    </row>
    <row r="52" spans="1:33" x14ac:dyDescent="0.25">
      <c r="A52" s="147" t="s">
        <v>392</v>
      </c>
      <c r="B52" s="162" t="s">
        <v>379</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7">
        <v>0</v>
      </c>
      <c r="AG52" s="157">
        <v>0</v>
      </c>
    </row>
    <row r="53" spans="1:33" x14ac:dyDescent="0.25">
      <c r="A53" s="147" t="s">
        <v>393</v>
      </c>
      <c r="B53" s="162" t="s">
        <v>381</v>
      </c>
      <c r="C53" s="26">
        <v>1</v>
      </c>
      <c r="D53" s="26">
        <v>0</v>
      </c>
      <c r="E53" s="26">
        <v>0</v>
      </c>
      <c r="F53" s="26">
        <v>0</v>
      </c>
      <c r="G53" s="26">
        <v>0</v>
      </c>
      <c r="H53" s="26">
        <v>0</v>
      </c>
      <c r="I53" s="26">
        <v>0</v>
      </c>
      <c r="J53" s="26">
        <v>0</v>
      </c>
      <c r="K53" s="26">
        <v>0</v>
      </c>
      <c r="L53" s="26">
        <v>1</v>
      </c>
      <c r="M53" s="26">
        <v>4</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7">
        <v>1</v>
      </c>
      <c r="AG53" s="157">
        <v>0</v>
      </c>
    </row>
    <row r="54" spans="1:33" x14ac:dyDescent="0.25">
      <c r="A54" s="147" t="s">
        <v>394</v>
      </c>
      <c r="B54" s="162" t="s">
        <v>383</v>
      </c>
      <c r="C54" s="26">
        <v>0</v>
      </c>
      <c r="D54" s="26">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157">
        <v>0</v>
      </c>
      <c r="AG54" s="157">
        <v>0</v>
      </c>
    </row>
    <row r="55" spans="1:33" s="7" customFormat="1" ht="35.25" customHeight="1" x14ac:dyDescent="0.25">
      <c r="A55" s="142" t="s">
        <v>21</v>
      </c>
      <c r="B55" s="156" t="s">
        <v>395</v>
      </c>
      <c r="C55" s="157">
        <v>3.0126362658333337</v>
      </c>
      <c r="D55" s="157">
        <v>0</v>
      </c>
      <c r="E55" s="157">
        <v>0</v>
      </c>
      <c r="F55" s="157">
        <v>0</v>
      </c>
      <c r="G55" s="157">
        <v>0</v>
      </c>
      <c r="H55" s="157">
        <v>0</v>
      </c>
      <c r="I55" s="157">
        <v>0</v>
      </c>
      <c r="J55" s="157">
        <v>0</v>
      </c>
      <c r="K55" s="157">
        <v>0</v>
      </c>
      <c r="L55" s="157">
        <v>3.0126362658333337</v>
      </c>
      <c r="M55" s="157">
        <v>4</v>
      </c>
      <c r="N55" s="157">
        <v>0</v>
      </c>
      <c r="O55" s="157">
        <v>0</v>
      </c>
      <c r="P55" s="157">
        <v>0</v>
      </c>
      <c r="Q55" s="157">
        <v>0</v>
      </c>
      <c r="R55" s="157">
        <v>0</v>
      </c>
      <c r="S55" s="157">
        <v>0</v>
      </c>
      <c r="T55" s="157">
        <v>0</v>
      </c>
      <c r="U55" s="157">
        <v>0</v>
      </c>
      <c r="V55" s="157">
        <v>0</v>
      </c>
      <c r="W55" s="157">
        <v>0</v>
      </c>
      <c r="X55" s="157">
        <v>0</v>
      </c>
      <c r="Y55" s="157">
        <v>0</v>
      </c>
      <c r="Z55" s="157">
        <v>0</v>
      </c>
      <c r="AA55" s="157">
        <v>0</v>
      </c>
      <c r="AB55" s="157">
        <v>0</v>
      </c>
      <c r="AC55" s="157">
        <v>0</v>
      </c>
      <c r="AD55" s="157">
        <v>0</v>
      </c>
      <c r="AE55" s="157">
        <v>0</v>
      </c>
      <c r="AF55" s="157">
        <v>3.0126362658333337</v>
      </c>
      <c r="AG55" s="157">
        <v>0</v>
      </c>
    </row>
    <row r="56" spans="1:33" x14ac:dyDescent="0.25">
      <c r="A56" s="147" t="s">
        <v>396</v>
      </c>
      <c r="B56" s="159"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7">
        <v>0</v>
      </c>
      <c r="AG56" s="157">
        <v>0</v>
      </c>
    </row>
    <row r="57" spans="1:33" x14ac:dyDescent="0.25">
      <c r="A57" s="147" t="s">
        <v>398</v>
      </c>
      <c r="B57" s="159"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7">
        <v>0</v>
      </c>
      <c r="AG57" s="157">
        <v>0</v>
      </c>
    </row>
    <row r="58" spans="1:33" x14ac:dyDescent="0.25">
      <c r="A58" s="147" t="s">
        <v>400</v>
      </c>
      <c r="B58" s="162" t="s">
        <v>401</v>
      </c>
      <c r="C58" s="163">
        <v>0</v>
      </c>
      <c r="D58" s="163">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7">
        <v>0</v>
      </c>
      <c r="AG58" s="157">
        <v>0</v>
      </c>
    </row>
    <row r="59" spans="1:33" x14ac:dyDescent="0.25">
      <c r="A59" s="147" t="s">
        <v>402</v>
      </c>
      <c r="B59" s="162" t="s">
        <v>403</v>
      </c>
      <c r="C59" s="163">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7">
        <v>0</v>
      </c>
      <c r="AG59" s="157">
        <v>0</v>
      </c>
    </row>
    <row r="60" spans="1:33" x14ac:dyDescent="0.25">
      <c r="A60" s="147" t="s">
        <v>404</v>
      </c>
      <c r="B60" s="162" t="s">
        <v>405</v>
      </c>
      <c r="C60" s="163">
        <v>0</v>
      </c>
      <c r="D60" s="163">
        <v>0</v>
      </c>
      <c r="E60" s="163">
        <v>0</v>
      </c>
      <c r="F60" s="163">
        <v>0</v>
      </c>
      <c r="G60" s="163">
        <v>0</v>
      </c>
      <c r="H60" s="163">
        <v>0</v>
      </c>
      <c r="I60" s="26">
        <v>0</v>
      </c>
      <c r="J60" s="163">
        <v>0</v>
      </c>
      <c r="K60" s="26">
        <v>0</v>
      </c>
      <c r="L60" s="163">
        <v>0</v>
      </c>
      <c r="M60" s="26">
        <v>0</v>
      </c>
      <c r="N60" s="163">
        <v>0</v>
      </c>
      <c r="O60" s="26">
        <v>0</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57">
        <v>0</v>
      </c>
      <c r="AG60" s="157">
        <v>0</v>
      </c>
    </row>
    <row r="61" spans="1:33" x14ac:dyDescent="0.25">
      <c r="A61" s="147" t="s">
        <v>406</v>
      </c>
      <c r="B61" s="162"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7">
        <v>0</v>
      </c>
      <c r="AG61" s="157">
        <v>0</v>
      </c>
    </row>
    <row r="62" spans="1:33" x14ac:dyDescent="0.25">
      <c r="A62" s="147" t="s">
        <v>407</v>
      </c>
      <c r="B62" s="162"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7">
        <v>0</v>
      </c>
      <c r="AG62" s="157">
        <v>0</v>
      </c>
    </row>
    <row r="63" spans="1:33" x14ac:dyDescent="0.25">
      <c r="A63" s="147" t="s">
        <v>408</v>
      </c>
      <c r="B63" s="162"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7">
        <v>0</v>
      </c>
      <c r="AG63" s="157">
        <v>0</v>
      </c>
    </row>
    <row r="64" spans="1:33" s="7" customFormat="1" ht="36.75" customHeight="1" x14ac:dyDescent="0.25">
      <c r="A64" s="142" t="s">
        <v>23</v>
      </c>
      <c r="B64" s="164" t="s">
        <v>409</v>
      </c>
      <c r="C64" s="165">
        <v>3.0126362658333337</v>
      </c>
      <c r="D64" s="165">
        <v>0</v>
      </c>
      <c r="E64" s="165">
        <v>0</v>
      </c>
      <c r="F64" s="165">
        <v>0</v>
      </c>
      <c r="G64" s="165">
        <v>0</v>
      </c>
      <c r="H64" s="165">
        <v>0</v>
      </c>
      <c r="I64" s="165">
        <v>0</v>
      </c>
      <c r="J64" s="165">
        <v>0</v>
      </c>
      <c r="K64" s="165">
        <v>0</v>
      </c>
      <c r="L64" s="165">
        <v>0</v>
      </c>
      <c r="M64" s="165">
        <v>0</v>
      </c>
      <c r="N64" s="165">
        <v>0</v>
      </c>
      <c r="O64" s="165">
        <v>0</v>
      </c>
      <c r="P64" s="165">
        <v>0</v>
      </c>
      <c r="Q64" s="165">
        <v>0</v>
      </c>
      <c r="R64" s="165">
        <v>0</v>
      </c>
      <c r="S64" s="165">
        <v>0</v>
      </c>
      <c r="T64" s="165">
        <v>0</v>
      </c>
      <c r="U64" s="165">
        <v>0</v>
      </c>
      <c r="V64" s="165">
        <v>0</v>
      </c>
      <c r="W64" s="165">
        <v>0</v>
      </c>
      <c r="X64" s="165">
        <v>0</v>
      </c>
      <c r="Y64" s="165">
        <v>0</v>
      </c>
      <c r="Z64" s="165">
        <v>0</v>
      </c>
      <c r="AA64" s="165">
        <v>0</v>
      </c>
      <c r="AB64" s="165">
        <v>0</v>
      </c>
      <c r="AC64" s="165">
        <v>0</v>
      </c>
      <c r="AD64" s="165">
        <v>0</v>
      </c>
      <c r="AE64" s="165">
        <v>0</v>
      </c>
      <c r="AF64" s="157">
        <v>0</v>
      </c>
      <c r="AG64" s="157">
        <v>0</v>
      </c>
    </row>
    <row r="65" spans="1:33" s="7" customFormat="1" x14ac:dyDescent="0.25">
      <c r="A65" s="142" t="s">
        <v>25</v>
      </c>
      <c r="B65" s="156" t="s">
        <v>410</v>
      </c>
      <c r="C65" s="157">
        <v>0</v>
      </c>
      <c r="D65" s="157">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v>0</v>
      </c>
    </row>
    <row r="66" spans="1:33" x14ac:dyDescent="0.25">
      <c r="A66" s="147" t="s">
        <v>411</v>
      </c>
      <c r="B66" s="166" t="s">
        <v>386</v>
      </c>
      <c r="C66" s="167">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7">
        <v>0</v>
      </c>
      <c r="AG66" s="157">
        <v>0</v>
      </c>
    </row>
    <row r="67" spans="1:33" x14ac:dyDescent="0.25">
      <c r="A67" s="147" t="s">
        <v>412</v>
      </c>
      <c r="B67" s="166" t="s">
        <v>369</v>
      </c>
      <c r="C67" s="167">
        <v>0</v>
      </c>
      <c r="D67" s="167">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7">
        <v>0</v>
      </c>
      <c r="AG67" s="157">
        <v>0</v>
      </c>
    </row>
    <row r="68" spans="1:33" x14ac:dyDescent="0.25">
      <c r="A68" s="147" t="s">
        <v>413</v>
      </c>
      <c r="B68" s="166" t="s">
        <v>371</v>
      </c>
      <c r="C68" s="167">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7">
        <v>0</v>
      </c>
      <c r="AG68" s="157">
        <v>0</v>
      </c>
    </row>
    <row r="69" spans="1:33" x14ac:dyDescent="0.25">
      <c r="A69" s="147" t="s">
        <v>414</v>
      </c>
      <c r="B69" s="166" t="s">
        <v>415</v>
      </c>
      <c r="C69" s="167">
        <v>0</v>
      </c>
      <c r="D69" s="167">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7">
        <v>0</v>
      </c>
      <c r="AG69" s="157">
        <v>0</v>
      </c>
    </row>
    <row r="70" spans="1:33" x14ac:dyDescent="0.25">
      <c r="A70" s="147" t="s">
        <v>416</v>
      </c>
      <c r="B70" s="162" t="s">
        <v>379</v>
      </c>
      <c r="C70" s="167">
        <v>0</v>
      </c>
      <c r="D70" s="167">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7">
        <v>0</v>
      </c>
      <c r="AG70" s="157">
        <v>0</v>
      </c>
    </row>
    <row r="71" spans="1:33" x14ac:dyDescent="0.25">
      <c r="A71" s="147" t="s">
        <v>417</v>
      </c>
      <c r="B71" s="162" t="s">
        <v>381</v>
      </c>
      <c r="C71" s="167">
        <v>0</v>
      </c>
      <c r="D71" s="167">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7">
        <v>0</v>
      </c>
      <c r="AG71" s="157">
        <v>0</v>
      </c>
    </row>
    <row r="72" spans="1:33" x14ac:dyDescent="0.25">
      <c r="A72" s="147" t="s">
        <v>418</v>
      </c>
      <c r="B72" s="162" t="s">
        <v>383</v>
      </c>
      <c r="C72" s="167">
        <v>0</v>
      </c>
      <c r="D72" s="167">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7">
        <v>0</v>
      </c>
      <c r="AG72" s="157">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C8102-D004-407C-B548-68C550DC4A3D}">
  <sheetPr codeName="Лист13">
    <pageSetUpPr fitToPage="1"/>
  </sheetPr>
  <dimension ref="A1:AX26"/>
  <sheetViews>
    <sheetView topLeftCell="J1" zoomScale="80" zoomScaleNormal="80" zoomScaleSheetLayoutView="85" workbookViewId="0">
      <selection activeCell="O27" sqref="O27"/>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c r="AS5" s="210"/>
      <c r="AT5" s="210"/>
      <c r="AU5" s="210"/>
      <c r="AV5" s="210"/>
      <c r="AW5" s="210"/>
      <c r="AX5" s="210"/>
    </row>
    <row r="6" spans="1:50" ht="18.75" x14ac:dyDescent="0.3">
      <c r="AX6" s="5"/>
    </row>
    <row r="7" spans="1:50" ht="18.75" x14ac:dyDescent="0.25">
      <c r="A7" s="211" t="s">
        <v>3</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c r="AS7" s="211"/>
      <c r="AT7" s="211"/>
      <c r="AU7" s="211"/>
      <c r="AV7" s="211"/>
      <c r="AW7" s="211"/>
      <c r="AX7" s="211"/>
    </row>
    <row r="8" spans="1:50" ht="18.75" x14ac:dyDescent="0.25">
      <c r="A8" s="211"/>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211"/>
      <c r="AP8" s="211"/>
      <c r="AQ8" s="211"/>
      <c r="AR8" s="211"/>
      <c r="AS8" s="211"/>
      <c r="AT8" s="211"/>
      <c r="AU8" s="211"/>
      <c r="AV8" s="211"/>
      <c r="AW8" s="211"/>
      <c r="AX8" s="211"/>
    </row>
    <row r="9" spans="1:50" s="168" customFormat="1" ht="15.75" x14ac:dyDescent="0.25">
      <c r="A9" s="212" t="s">
        <v>4</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row>
    <row r="10" spans="1:50" ht="15.75" x14ac:dyDescent="0.25">
      <c r="A10" s="207" t="s">
        <v>5</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c r="AW10" s="207"/>
      <c r="AX10" s="207"/>
    </row>
    <row r="11" spans="1:50" ht="18.75" x14ac:dyDescent="0.25">
      <c r="A11" s="211"/>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c r="AP11" s="211"/>
      <c r="AQ11" s="211"/>
      <c r="AR11" s="211"/>
      <c r="AS11" s="211"/>
      <c r="AT11" s="211"/>
      <c r="AU11" s="211"/>
      <c r="AV11" s="211"/>
      <c r="AW11" s="211"/>
      <c r="AX11" s="211"/>
    </row>
    <row r="12" spans="1:50" s="168" customFormat="1" ht="15.75" x14ac:dyDescent="0.25">
      <c r="A12" s="212" t="str">
        <f>'1. паспорт местоположение'!$A$12</f>
        <v>O_СГЭС_4</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row>
    <row r="13" spans="1:50" ht="15.75" x14ac:dyDescent="0.25">
      <c r="A13" s="207" t="s">
        <v>7</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c r="AW13" s="207"/>
      <c r="AX13" s="207"/>
    </row>
    <row r="14" spans="1:50"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c r="AX14" s="215"/>
    </row>
    <row r="15" spans="1:50" s="168" customFormat="1" ht="15.75" x14ac:dyDescent="0.25">
      <c r="A15" s="212"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row>
    <row r="16" spans="1:50" ht="15.75" x14ac:dyDescent="0.25">
      <c r="A16" s="207" t="s">
        <v>8</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c r="AX16" s="207"/>
    </row>
    <row r="17" spans="1:50" x14ac:dyDescent="0.25">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243"/>
      <c r="AB17" s="243"/>
      <c r="AC17" s="243"/>
      <c r="AD17" s="243"/>
      <c r="AE17" s="243"/>
      <c r="AF17" s="243"/>
      <c r="AG17" s="243"/>
      <c r="AH17" s="243"/>
      <c r="AI17" s="243"/>
      <c r="AJ17" s="243"/>
      <c r="AK17" s="243"/>
      <c r="AL17" s="243"/>
      <c r="AM17" s="243"/>
      <c r="AN17" s="243"/>
      <c r="AO17" s="243"/>
      <c r="AP17" s="243"/>
      <c r="AQ17" s="243"/>
      <c r="AR17" s="243"/>
      <c r="AS17" s="243"/>
      <c r="AT17" s="243"/>
      <c r="AU17" s="243"/>
      <c r="AV17" s="243"/>
      <c r="AW17" s="243"/>
      <c r="AX17" s="243"/>
    </row>
    <row r="18" spans="1:50" ht="14.25" customHeight="1" x14ac:dyDescent="0.25">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c r="AS18" s="243"/>
      <c r="AT18" s="243"/>
      <c r="AU18" s="243"/>
      <c r="AV18" s="243"/>
      <c r="AW18" s="243"/>
      <c r="AX18" s="243"/>
    </row>
    <row r="19" spans="1:50" x14ac:dyDescent="0.25">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3"/>
      <c r="AR19" s="243"/>
      <c r="AS19" s="243"/>
      <c r="AT19" s="243"/>
      <c r="AU19" s="243"/>
      <c r="AV19" s="243"/>
      <c r="AW19" s="243"/>
      <c r="AX19" s="243"/>
    </row>
    <row r="20" spans="1:50"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c r="AW20" s="243"/>
      <c r="AX20" s="243"/>
    </row>
    <row r="21" spans="1:50" x14ac:dyDescent="0.25">
      <c r="A21" s="272" t="s">
        <v>419</v>
      </c>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D21" s="272"/>
      <c r="AE21" s="272"/>
      <c r="AF21" s="272"/>
      <c r="AG21" s="272"/>
      <c r="AH21" s="272"/>
      <c r="AI21" s="272"/>
      <c r="AJ21" s="272"/>
      <c r="AK21" s="272"/>
      <c r="AL21" s="272"/>
      <c r="AM21" s="272"/>
      <c r="AN21" s="272"/>
      <c r="AO21" s="272"/>
      <c r="AP21" s="272"/>
      <c r="AQ21" s="272"/>
      <c r="AR21" s="272"/>
      <c r="AS21" s="272"/>
      <c r="AT21" s="272"/>
      <c r="AU21" s="272"/>
      <c r="AV21" s="272"/>
      <c r="AW21" s="272"/>
      <c r="AX21" s="272"/>
    </row>
    <row r="22" spans="1:50" ht="58.5" customHeight="1" x14ac:dyDescent="0.25">
      <c r="A22" s="217" t="s">
        <v>420</v>
      </c>
      <c r="B22" s="274" t="s">
        <v>421</v>
      </c>
      <c r="C22" s="217" t="s">
        <v>422</v>
      </c>
      <c r="D22" s="217" t="s">
        <v>423</v>
      </c>
      <c r="E22" s="246" t="s">
        <v>424</v>
      </c>
      <c r="F22" s="247"/>
      <c r="G22" s="247"/>
      <c r="H22" s="247"/>
      <c r="I22" s="247"/>
      <c r="J22" s="247"/>
      <c r="K22" s="247"/>
      <c r="L22" s="247"/>
      <c r="M22" s="247"/>
      <c r="N22" s="248"/>
      <c r="O22" s="217" t="s">
        <v>425</v>
      </c>
      <c r="P22" s="217" t="s">
        <v>426</v>
      </c>
      <c r="Q22" s="217" t="s">
        <v>427</v>
      </c>
      <c r="R22" s="213" t="s">
        <v>428</v>
      </c>
      <c r="S22" s="213" t="s">
        <v>429</v>
      </c>
      <c r="T22" s="213" t="s">
        <v>430</v>
      </c>
      <c r="U22" s="213" t="s">
        <v>431</v>
      </c>
      <c r="V22" s="213"/>
      <c r="W22" s="270" t="s">
        <v>432</v>
      </c>
      <c r="X22" s="270" t="s">
        <v>433</v>
      </c>
      <c r="Y22" s="213" t="s">
        <v>434</v>
      </c>
      <c r="Z22" s="213" t="s">
        <v>435</v>
      </c>
      <c r="AA22" s="213" t="s">
        <v>436</v>
      </c>
      <c r="AB22" s="271" t="s">
        <v>437</v>
      </c>
      <c r="AC22" s="213" t="s">
        <v>438</v>
      </c>
      <c r="AD22" s="213" t="s">
        <v>439</v>
      </c>
      <c r="AE22" s="213" t="s">
        <v>440</v>
      </c>
      <c r="AF22" s="213" t="s">
        <v>441</v>
      </c>
      <c r="AG22" s="213" t="s">
        <v>442</v>
      </c>
      <c r="AH22" s="213" t="s">
        <v>443</v>
      </c>
      <c r="AI22" s="213"/>
      <c r="AJ22" s="213"/>
      <c r="AK22" s="213"/>
      <c r="AL22" s="213"/>
      <c r="AM22" s="213"/>
      <c r="AN22" s="213" t="s">
        <v>444</v>
      </c>
      <c r="AO22" s="213"/>
      <c r="AP22" s="213"/>
      <c r="AQ22" s="213"/>
      <c r="AR22" s="213" t="s">
        <v>445</v>
      </c>
      <c r="AS22" s="213"/>
      <c r="AT22" s="213" t="s">
        <v>446</v>
      </c>
      <c r="AU22" s="213" t="s">
        <v>447</v>
      </c>
      <c r="AV22" s="213" t="s">
        <v>448</v>
      </c>
      <c r="AW22" s="213" t="s">
        <v>449</v>
      </c>
      <c r="AX22" s="264" t="s">
        <v>450</v>
      </c>
    </row>
    <row r="23" spans="1:50" ht="64.5" customHeight="1" x14ac:dyDescent="0.25">
      <c r="A23" s="273"/>
      <c r="B23" s="275"/>
      <c r="C23" s="273"/>
      <c r="D23" s="273"/>
      <c r="E23" s="266" t="s">
        <v>451</v>
      </c>
      <c r="F23" s="260" t="s">
        <v>399</v>
      </c>
      <c r="G23" s="260" t="s">
        <v>401</v>
      </c>
      <c r="H23" s="260" t="s">
        <v>403</v>
      </c>
      <c r="I23" s="268" t="s">
        <v>452</v>
      </c>
      <c r="J23" s="268" t="s">
        <v>453</v>
      </c>
      <c r="K23" s="268" t="s">
        <v>454</v>
      </c>
      <c r="L23" s="260" t="s">
        <v>379</v>
      </c>
      <c r="M23" s="260" t="s">
        <v>381</v>
      </c>
      <c r="N23" s="260" t="s">
        <v>383</v>
      </c>
      <c r="O23" s="273"/>
      <c r="P23" s="273"/>
      <c r="Q23" s="273"/>
      <c r="R23" s="213"/>
      <c r="S23" s="213"/>
      <c r="T23" s="213"/>
      <c r="U23" s="262" t="s">
        <v>271</v>
      </c>
      <c r="V23" s="262" t="s">
        <v>455</v>
      </c>
      <c r="W23" s="270"/>
      <c r="X23" s="270"/>
      <c r="Y23" s="213"/>
      <c r="Z23" s="213"/>
      <c r="AA23" s="213"/>
      <c r="AB23" s="213"/>
      <c r="AC23" s="213"/>
      <c r="AD23" s="213"/>
      <c r="AE23" s="213"/>
      <c r="AF23" s="213"/>
      <c r="AG23" s="213"/>
      <c r="AH23" s="213" t="s">
        <v>456</v>
      </c>
      <c r="AI23" s="213"/>
      <c r="AJ23" s="213" t="s">
        <v>457</v>
      </c>
      <c r="AK23" s="213"/>
      <c r="AL23" s="217" t="s">
        <v>458</v>
      </c>
      <c r="AM23" s="217" t="s">
        <v>459</v>
      </c>
      <c r="AN23" s="217" t="s">
        <v>460</v>
      </c>
      <c r="AO23" s="217" t="s">
        <v>461</v>
      </c>
      <c r="AP23" s="217" t="s">
        <v>462</v>
      </c>
      <c r="AQ23" s="217" t="s">
        <v>463</v>
      </c>
      <c r="AR23" s="217" t="s">
        <v>464</v>
      </c>
      <c r="AS23" s="227" t="s">
        <v>455</v>
      </c>
      <c r="AT23" s="213"/>
      <c r="AU23" s="213"/>
      <c r="AV23" s="213"/>
      <c r="AW23" s="213"/>
      <c r="AX23" s="265"/>
    </row>
    <row r="24" spans="1:50" ht="96.75" customHeight="1" x14ac:dyDescent="0.25">
      <c r="A24" s="218"/>
      <c r="B24" s="276"/>
      <c r="C24" s="218"/>
      <c r="D24" s="218"/>
      <c r="E24" s="267"/>
      <c r="F24" s="261"/>
      <c r="G24" s="261"/>
      <c r="H24" s="261"/>
      <c r="I24" s="269"/>
      <c r="J24" s="269"/>
      <c r="K24" s="269"/>
      <c r="L24" s="261"/>
      <c r="M24" s="261"/>
      <c r="N24" s="261"/>
      <c r="O24" s="218"/>
      <c r="P24" s="218"/>
      <c r="Q24" s="218"/>
      <c r="R24" s="213"/>
      <c r="S24" s="213"/>
      <c r="T24" s="213"/>
      <c r="U24" s="263"/>
      <c r="V24" s="263"/>
      <c r="W24" s="270"/>
      <c r="X24" s="270"/>
      <c r="Y24" s="213"/>
      <c r="Z24" s="213"/>
      <c r="AA24" s="213"/>
      <c r="AB24" s="213"/>
      <c r="AC24" s="213"/>
      <c r="AD24" s="213"/>
      <c r="AE24" s="213"/>
      <c r="AF24" s="213"/>
      <c r="AG24" s="213"/>
      <c r="AH24" s="27" t="s">
        <v>465</v>
      </c>
      <c r="AI24" s="27" t="s">
        <v>466</v>
      </c>
      <c r="AJ24" s="62" t="s">
        <v>271</v>
      </c>
      <c r="AK24" s="62" t="s">
        <v>455</v>
      </c>
      <c r="AL24" s="218"/>
      <c r="AM24" s="218"/>
      <c r="AN24" s="218"/>
      <c r="AO24" s="218"/>
      <c r="AP24" s="218"/>
      <c r="AQ24" s="218"/>
      <c r="AR24" s="218"/>
      <c r="AS24" s="228"/>
      <c r="AT24" s="213"/>
      <c r="AU24" s="213"/>
      <c r="AV24" s="213"/>
      <c r="AW24" s="213"/>
      <c r="AX24" s="265"/>
    </row>
    <row r="25" spans="1:50" s="170" customFormat="1" ht="11.25" x14ac:dyDescent="0.2">
      <c r="A25" s="169">
        <v>1</v>
      </c>
      <c r="B25" s="169">
        <v>2</v>
      </c>
      <c r="C25" s="169">
        <v>3</v>
      </c>
      <c r="D25" s="169">
        <v>4</v>
      </c>
      <c r="E25" s="169">
        <v>5</v>
      </c>
      <c r="F25" s="169">
        <v>6</v>
      </c>
      <c r="G25" s="169">
        <v>7</v>
      </c>
      <c r="H25" s="169">
        <v>8</v>
      </c>
      <c r="I25" s="169">
        <v>9</v>
      </c>
      <c r="J25" s="169">
        <v>10</v>
      </c>
      <c r="K25" s="169">
        <v>11</v>
      </c>
      <c r="L25" s="169">
        <f>K25+1</f>
        <v>12</v>
      </c>
      <c r="M25" s="169">
        <v>12</v>
      </c>
      <c r="N25" s="169">
        <v>12</v>
      </c>
      <c r="O25" s="169">
        <f t="shared" ref="O25:AX25" si="0">N25+1</f>
        <v>13</v>
      </c>
      <c r="P25" s="169">
        <f t="shared" si="0"/>
        <v>14</v>
      </c>
      <c r="Q25" s="169">
        <f t="shared" si="0"/>
        <v>15</v>
      </c>
      <c r="R25" s="169">
        <f t="shared" si="0"/>
        <v>16</v>
      </c>
      <c r="S25" s="169">
        <f t="shared" si="0"/>
        <v>17</v>
      </c>
      <c r="T25" s="169">
        <f t="shared" si="0"/>
        <v>18</v>
      </c>
      <c r="U25" s="169">
        <f t="shared" si="0"/>
        <v>19</v>
      </c>
      <c r="V25" s="169">
        <f t="shared" si="0"/>
        <v>20</v>
      </c>
      <c r="W25" s="169">
        <f t="shared" si="0"/>
        <v>21</v>
      </c>
      <c r="X25" s="169">
        <f t="shared" si="0"/>
        <v>22</v>
      </c>
      <c r="Y25" s="169">
        <f t="shared" si="0"/>
        <v>23</v>
      </c>
      <c r="Z25" s="169">
        <f t="shared" si="0"/>
        <v>24</v>
      </c>
      <c r="AA25" s="169">
        <f t="shared" si="0"/>
        <v>25</v>
      </c>
      <c r="AB25" s="169">
        <f t="shared" si="0"/>
        <v>26</v>
      </c>
      <c r="AC25" s="169">
        <f t="shared" si="0"/>
        <v>27</v>
      </c>
      <c r="AD25" s="169">
        <f t="shared" si="0"/>
        <v>28</v>
      </c>
      <c r="AE25" s="169">
        <f t="shared" si="0"/>
        <v>29</v>
      </c>
      <c r="AF25" s="169">
        <f t="shared" si="0"/>
        <v>30</v>
      </c>
      <c r="AG25" s="169">
        <f t="shared" si="0"/>
        <v>31</v>
      </c>
      <c r="AH25" s="169">
        <f t="shared" si="0"/>
        <v>32</v>
      </c>
      <c r="AI25" s="169">
        <f t="shared" si="0"/>
        <v>33</v>
      </c>
      <c r="AJ25" s="169">
        <f t="shared" si="0"/>
        <v>34</v>
      </c>
      <c r="AK25" s="169">
        <f t="shared" si="0"/>
        <v>35</v>
      </c>
      <c r="AL25" s="169">
        <f t="shared" si="0"/>
        <v>36</v>
      </c>
      <c r="AM25" s="169">
        <f t="shared" si="0"/>
        <v>37</v>
      </c>
      <c r="AN25" s="169">
        <f t="shared" si="0"/>
        <v>38</v>
      </c>
      <c r="AO25" s="169">
        <f t="shared" si="0"/>
        <v>39</v>
      </c>
      <c r="AP25" s="169">
        <f t="shared" si="0"/>
        <v>40</v>
      </c>
      <c r="AQ25" s="169">
        <f t="shared" si="0"/>
        <v>41</v>
      </c>
      <c r="AR25" s="169">
        <f t="shared" si="0"/>
        <v>42</v>
      </c>
      <c r="AS25" s="169">
        <f t="shared" si="0"/>
        <v>43</v>
      </c>
      <c r="AT25" s="169">
        <f t="shared" si="0"/>
        <v>44</v>
      </c>
      <c r="AU25" s="169">
        <f t="shared" si="0"/>
        <v>45</v>
      </c>
      <c r="AV25" s="169">
        <f t="shared" si="0"/>
        <v>46</v>
      </c>
      <c r="AW25" s="169">
        <f t="shared" si="0"/>
        <v>47</v>
      </c>
      <c r="AX25" s="169">
        <f t="shared" si="0"/>
        <v>48</v>
      </c>
    </row>
    <row r="26" spans="1:50" s="170" customFormat="1" ht="15" customHeight="1" x14ac:dyDescent="0.2">
      <c r="A26" s="171">
        <f>A25+1-IF(ROW(A26) = 26,1,0)</f>
        <v>1</v>
      </c>
      <c r="B26" s="172" t="s">
        <v>530</v>
      </c>
      <c r="C26" s="172" t="s">
        <v>523</v>
      </c>
      <c r="D26" s="172">
        <v>2025</v>
      </c>
      <c r="E26" s="172">
        <v>0</v>
      </c>
      <c r="F26" s="172">
        <v>0</v>
      </c>
      <c r="G26" s="172">
        <v>0</v>
      </c>
      <c r="H26" s="172">
        <v>0</v>
      </c>
      <c r="I26" s="172">
        <v>0</v>
      </c>
      <c r="J26" s="172">
        <v>0</v>
      </c>
      <c r="K26" s="172">
        <v>0.109</v>
      </c>
      <c r="L26" s="172">
        <v>0</v>
      </c>
      <c r="M26" s="172">
        <v>0</v>
      </c>
      <c r="N26" s="172">
        <v>1</v>
      </c>
      <c r="O26" s="172" t="s">
        <v>550</v>
      </c>
      <c r="P26" s="172" t="str">
        <f>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3" t="s">
        <v>258</v>
      </c>
      <c r="AR26" s="172"/>
      <c r="AS26" s="172"/>
      <c r="AT26" s="172"/>
      <c r="AU26" s="172"/>
      <c r="AV26" s="172"/>
      <c r="AW26" s="172"/>
      <c r="AX26" s="172"/>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53485-ADC0-4991-A9EB-5AF165833E16}">
  <sheetPr codeName="Лист14">
    <pageSetUpPr fitToPage="1"/>
  </sheetPr>
  <dimension ref="A1:H94"/>
  <sheetViews>
    <sheetView topLeftCell="A10" zoomScale="80" zoomScaleNormal="80" workbookViewId="0">
      <selection activeCell="K29" sqref="K29"/>
    </sheetView>
  </sheetViews>
  <sheetFormatPr defaultRowHeight="15.75" x14ac:dyDescent="0.25"/>
  <cols>
    <col min="1" max="2" width="66.140625" style="174"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79" t="str">
        <f>'1. паспорт местоположение'!$A$5:$C$5</f>
        <v>Год раскрытия информации: 2025 год</v>
      </c>
      <c r="B5" s="279"/>
      <c r="C5" s="175"/>
      <c r="D5" s="175"/>
      <c r="E5" s="175"/>
      <c r="F5" s="175"/>
      <c r="G5" s="175"/>
      <c r="H5" s="175"/>
    </row>
    <row r="6" spans="1:8" ht="18.75" x14ac:dyDescent="0.3">
      <c r="A6" s="176"/>
      <c r="B6" s="176"/>
      <c r="C6" s="176"/>
      <c r="D6" s="176"/>
      <c r="E6" s="176"/>
      <c r="F6" s="176"/>
      <c r="G6" s="176"/>
      <c r="H6" s="176"/>
    </row>
    <row r="7" spans="1:8" ht="18.75" x14ac:dyDescent="0.25">
      <c r="A7" s="211" t="s">
        <v>3</v>
      </c>
      <c r="B7" s="211"/>
      <c r="C7" s="177"/>
      <c r="D7" s="8"/>
      <c r="E7" s="8"/>
      <c r="F7" s="8"/>
      <c r="G7" s="8"/>
      <c r="H7" s="8"/>
    </row>
    <row r="8" spans="1:8" ht="18.75" x14ac:dyDescent="0.25">
      <c r="A8" s="8"/>
      <c r="B8" s="8"/>
      <c r="C8" s="177"/>
      <c r="D8" s="8"/>
      <c r="E8" s="8"/>
      <c r="F8" s="8"/>
      <c r="G8" s="8"/>
      <c r="H8" s="8"/>
    </row>
    <row r="9" spans="1:8" x14ac:dyDescent="0.25">
      <c r="A9" s="212" t="s">
        <v>4</v>
      </c>
      <c r="B9" s="212"/>
      <c r="C9" s="178"/>
      <c r="D9" s="10"/>
      <c r="E9" s="10"/>
      <c r="F9" s="10"/>
      <c r="G9" s="10"/>
      <c r="H9" s="10"/>
    </row>
    <row r="10" spans="1:8" x14ac:dyDescent="0.25">
      <c r="A10" s="207" t="s">
        <v>5</v>
      </c>
      <c r="B10" s="207"/>
      <c r="C10" s="37"/>
      <c r="D10" s="11"/>
      <c r="E10" s="11"/>
      <c r="F10" s="11"/>
      <c r="G10" s="11"/>
      <c r="H10" s="11"/>
    </row>
    <row r="11" spans="1:8" ht="18.75" x14ac:dyDescent="0.25">
      <c r="A11" s="8"/>
      <c r="B11" s="8"/>
      <c r="C11" s="177"/>
      <c r="D11" s="8"/>
      <c r="E11" s="8"/>
      <c r="F11" s="8"/>
      <c r="G11" s="8"/>
      <c r="H11" s="8"/>
    </row>
    <row r="12" spans="1:8" s="135" customFormat="1" x14ac:dyDescent="0.25">
      <c r="A12" s="212" t="str">
        <f>'1. паспорт местоположение'!$A$12</f>
        <v>O_СГЭС_4</v>
      </c>
      <c r="B12" s="212"/>
      <c r="C12" s="179"/>
      <c r="D12" s="151"/>
      <c r="E12" s="151"/>
      <c r="F12" s="151"/>
      <c r="G12" s="151"/>
      <c r="H12" s="151"/>
    </row>
    <row r="13" spans="1:8" x14ac:dyDescent="0.25">
      <c r="A13" s="207" t="s">
        <v>7</v>
      </c>
      <c r="B13" s="207"/>
      <c r="C13" s="37"/>
      <c r="D13" s="11"/>
      <c r="E13" s="11"/>
      <c r="F13" s="11"/>
      <c r="G13" s="11"/>
      <c r="H13" s="11"/>
    </row>
    <row r="14" spans="1:8" ht="18.75" x14ac:dyDescent="0.25">
      <c r="A14" s="52"/>
      <c r="B14" s="52"/>
      <c r="C14" s="180"/>
      <c r="D14" s="52"/>
      <c r="E14" s="52"/>
      <c r="F14" s="52"/>
      <c r="G14" s="52"/>
      <c r="H14" s="52"/>
    </row>
    <row r="15" spans="1:8" s="135" customFormat="1" x14ac:dyDescent="0.25">
      <c r="A15" s="206"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06"/>
      <c r="C15" s="179"/>
      <c r="D15" s="151"/>
      <c r="E15" s="151"/>
      <c r="F15" s="151"/>
      <c r="G15" s="151"/>
      <c r="H15" s="151"/>
    </row>
    <row r="16" spans="1:8" x14ac:dyDescent="0.25">
      <c r="A16" s="207" t="s">
        <v>8</v>
      </c>
      <c r="B16" s="207"/>
      <c r="C16" s="37"/>
      <c r="D16" s="11"/>
      <c r="E16" s="11"/>
      <c r="F16" s="11"/>
      <c r="G16" s="11"/>
      <c r="H16" s="11"/>
    </row>
    <row r="17" spans="1:2" s="135" customFormat="1" x14ac:dyDescent="0.25">
      <c r="A17" s="174"/>
      <c r="B17" s="181"/>
    </row>
    <row r="18" spans="1:2" s="135" customFormat="1" ht="33.75" customHeight="1" x14ac:dyDescent="0.25">
      <c r="A18" s="277" t="s">
        <v>467</v>
      </c>
      <c r="B18" s="278"/>
    </row>
    <row r="19" spans="1:2" s="135" customFormat="1" x14ac:dyDescent="0.25">
      <c r="A19" s="174"/>
      <c r="B19" s="137"/>
    </row>
    <row r="20" spans="1:2" s="135" customFormat="1" ht="16.5" thickBot="1" x14ac:dyDescent="0.3">
      <c r="A20" s="174"/>
      <c r="B20" s="68"/>
    </row>
    <row r="21" spans="1:2" s="135" customFormat="1" ht="75.75" thickBot="1" x14ac:dyDescent="0.3">
      <c r="A21" s="182" t="s">
        <v>468</v>
      </c>
      <c r="B21" s="183" t="s">
        <v>522</v>
      </c>
    </row>
    <row r="22" spans="1:2" s="135" customFormat="1" ht="16.5" thickBot="1" x14ac:dyDescent="0.3">
      <c r="A22" s="182" t="s">
        <v>469</v>
      </c>
      <c r="B22" s="183" t="s">
        <v>552</v>
      </c>
    </row>
    <row r="23" spans="1:2" s="135" customFormat="1" ht="16.5" thickBot="1" x14ac:dyDescent="0.3">
      <c r="A23" s="182" t="s">
        <v>470</v>
      </c>
      <c r="B23" s="183" t="s">
        <v>523</v>
      </c>
    </row>
    <row r="24" spans="1:2" s="135" customFormat="1" ht="16.5" thickBot="1" x14ac:dyDescent="0.3">
      <c r="A24" s="182" t="s">
        <v>471</v>
      </c>
      <c r="B24" s="183" t="s">
        <v>524</v>
      </c>
    </row>
    <row r="25" spans="1:2" s="135" customFormat="1" ht="16.5" thickBot="1" x14ac:dyDescent="0.3">
      <c r="A25" s="184" t="s">
        <v>472</v>
      </c>
      <c r="B25" s="183">
        <v>2025</v>
      </c>
    </row>
    <row r="26" spans="1:2" s="135" customFormat="1" ht="16.5" thickBot="1" x14ac:dyDescent="0.3">
      <c r="A26" s="185" t="s">
        <v>473</v>
      </c>
      <c r="B26" s="183" t="s">
        <v>525</v>
      </c>
    </row>
    <row r="27" spans="1:2" s="135" customFormat="1" ht="29.25" thickBot="1" x14ac:dyDescent="0.3">
      <c r="A27" s="186" t="s">
        <v>474</v>
      </c>
      <c r="B27" s="187">
        <v>3.6151635190000002</v>
      </c>
    </row>
    <row r="28" spans="1:2" s="135" customFormat="1" ht="16.5" thickBot="1" x14ac:dyDescent="0.3">
      <c r="A28" s="188" t="s">
        <v>475</v>
      </c>
      <c r="B28" s="187" t="s">
        <v>526</v>
      </c>
    </row>
    <row r="29" spans="1:2" s="135" customFormat="1" ht="29.25" thickBot="1" x14ac:dyDescent="0.3">
      <c r="A29" s="189" t="s">
        <v>476</v>
      </c>
      <c r="B29" s="190">
        <v>0</v>
      </c>
    </row>
    <row r="30" spans="1:2" s="135" customFormat="1" ht="29.25" thickBot="1" x14ac:dyDescent="0.3">
      <c r="A30" s="189" t="s">
        <v>477</v>
      </c>
      <c r="B30" s="187">
        <v>0</v>
      </c>
    </row>
    <row r="31" spans="1:2" s="135" customFormat="1" ht="16.5" thickBot="1" x14ac:dyDescent="0.3">
      <c r="A31" s="188" t="s">
        <v>478</v>
      </c>
      <c r="B31" s="187" t="s">
        <v>258</v>
      </c>
    </row>
    <row r="32" spans="1:2" s="135" customFormat="1" ht="29.25" thickBot="1" x14ac:dyDescent="0.3">
      <c r="A32" s="189" t="s">
        <v>479</v>
      </c>
      <c r="B32" s="187" t="s">
        <v>527</v>
      </c>
    </row>
    <row r="33" spans="1:2" s="135" customFormat="1" ht="30.75" thickBot="1" x14ac:dyDescent="0.3">
      <c r="A33" s="188" t="s">
        <v>480</v>
      </c>
      <c r="B33" s="187">
        <v>0</v>
      </c>
    </row>
    <row r="34" spans="1:2" s="135" customFormat="1" ht="16.5" thickBot="1" x14ac:dyDescent="0.3">
      <c r="A34" s="188" t="s">
        <v>481</v>
      </c>
      <c r="B34" s="187">
        <v>0</v>
      </c>
    </row>
    <row r="35" spans="1:2" s="135" customFormat="1" ht="16.5" thickBot="1" x14ac:dyDescent="0.3">
      <c r="A35" s="188" t="s">
        <v>482</v>
      </c>
      <c r="B35" s="187">
        <v>0</v>
      </c>
    </row>
    <row r="36" spans="1:2" s="135" customFormat="1" ht="16.5" thickBot="1" x14ac:dyDescent="0.3">
      <c r="A36" s="188" t="s">
        <v>483</v>
      </c>
      <c r="B36" s="187">
        <v>0</v>
      </c>
    </row>
    <row r="37" spans="1:2" s="135" customFormat="1" ht="29.25" thickBot="1" x14ac:dyDescent="0.3">
      <c r="A37" s="189" t="s">
        <v>484</v>
      </c>
      <c r="B37" s="187" t="s">
        <v>528</v>
      </c>
    </row>
    <row r="38" spans="1:2" s="135" customFormat="1" ht="30.75" thickBot="1" x14ac:dyDescent="0.3">
      <c r="A38" s="188" t="s">
        <v>480</v>
      </c>
      <c r="B38" s="187">
        <v>0</v>
      </c>
    </row>
    <row r="39" spans="1:2" s="135" customFormat="1" ht="16.5" thickBot="1" x14ac:dyDescent="0.3">
      <c r="A39" s="188" t="s">
        <v>481</v>
      </c>
      <c r="B39" s="187">
        <v>0</v>
      </c>
    </row>
    <row r="40" spans="1:2" s="135" customFormat="1" ht="16.5" thickBot="1" x14ac:dyDescent="0.3">
      <c r="A40" s="188" t="s">
        <v>482</v>
      </c>
      <c r="B40" s="187">
        <v>0</v>
      </c>
    </row>
    <row r="41" spans="1:2" s="135" customFormat="1" ht="16.5" thickBot="1" x14ac:dyDescent="0.3">
      <c r="A41" s="188" t="s">
        <v>483</v>
      </c>
      <c r="B41" s="187">
        <v>0</v>
      </c>
    </row>
    <row r="42" spans="1:2" s="135" customFormat="1" ht="29.25" thickBot="1" x14ac:dyDescent="0.3">
      <c r="A42" s="189" t="s">
        <v>485</v>
      </c>
      <c r="B42" s="187" t="s">
        <v>528</v>
      </c>
    </row>
    <row r="43" spans="1:2" s="135" customFormat="1" ht="30.75" thickBot="1" x14ac:dyDescent="0.3">
      <c r="A43" s="188" t="s">
        <v>480</v>
      </c>
      <c r="B43" s="187">
        <v>0</v>
      </c>
    </row>
    <row r="44" spans="1:2" s="135" customFormat="1" ht="16.5" thickBot="1" x14ac:dyDescent="0.3">
      <c r="A44" s="188" t="s">
        <v>481</v>
      </c>
      <c r="B44" s="187">
        <v>0</v>
      </c>
    </row>
    <row r="45" spans="1:2" s="135" customFormat="1" ht="16.5" thickBot="1" x14ac:dyDescent="0.3">
      <c r="A45" s="188" t="s">
        <v>482</v>
      </c>
      <c r="B45" s="187">
        <v>0</v>
      </c>
    </row>
    <row r="46" spans="1:2" s="135" customFormat="1" ht="16.5" thickBot="1" x14ac:dyDescent="0.3">
      <c r="A46" s="188" t="s">
        <v>483</v>
      </c>
      <c r="B46" s="187">
        <v>0</v>
      </c>
    </row>
    <row r="47" spans="1:2" s="135" customFormat="1" ht="29.25" thickBot="1" x14ac:dyDescent="0.3">
      <c r="A47" s="191" t="s">
        <v>486</v>
      </c>
      <c r="B47" s="187">
        <v>0</v>
      </c>
    </row>
    <row r="48" spans="1:2" s="135" customFormat="1" ht="16.5" thickBot="1" x14ac:dyDescent="0.3">
      <c r="A48" s="192" t="s">
        <v>478</v>
      </c>
      <c r="B48" s="187" t="s">
        <v>258</v>
      </c>
    </row>
    <row r="49" spans="1:2" s="135" customFormat="1" ht="16.5" thickBot="1" x14ac:dyDescent="0.3">
      <c r="A49" s="192" t="s">
        <v>487</v>
      </c>
      <c r="B49" s="187">
        <v>0</v>
      </c>
    </row>
    <row r="50" spans="1:2" s="135" customFormat="1" ht="16.5" thickBot="1" x14ac:dyDescent="0.3">
      <c r="A50" s="192" t="s">
        <v>488</v>
      </c>
      <c r="B50" s="187">
        <v>0</v>
      </c>
    </row>
    <row r="51" spans="1:2" s="135" customFormat="1" ht="16.5" thickBot="1" x14ac:dyDescent="0.3">
      <c r="A51" s="192" t="s">
        <v>489</v>
      </c>
      <c r="B51" s="187">
        <v>0</v>
      </c>
    </row>
    <row r="52" spans="1:2" s="135" customFormat="1" ht="16.5" thickBot="1" x14ac:dyDescent="0.3">
      <c r="A52" s="189" t="s">
        <v>490</v>
      </c>
      <c r="B52" s="187" t="s">
        <v>529</v>
      </c>
    </row>
    <row r="53" spans="1:2" s="135" customFormat="1" ht="16.5" thickBot="1" x14ac:dyDescent="0.3">
      <c r="A53" s="188" t="s">
        <v>491</v>
      </c>
      <c r="B53" s="187">
        <v>0</v>
      </c>
    </row>
    <row r="54" spans="1:2" s="135" customFormat="1" ht="16.5" thickBot="1" x14ac:dyDescent="0.3">
      <c r="A54" s="188" t="s">
        <v>481</v>
      </c>
      <c r="B54" s="187">
        <v>0</v>
      </c>
    </row>
    <row r="55" spans="1:2" s="135" customFormat="1" ht="16.5" thickBot="1" x14ac:dyDescent="0.3">
      <c r="A55" s="188" t="s">
        <v>492</v>
      </c>
      <c r="B55" s="187">
        <v>0</v>
      </c>
    </row>
    <row r="56" spans="1:2" s="135" customFormat="1" ht="16.5" thickBot="1" x14ac:dyDescent="0.3">
      <c r="A56" s="188" t="s">
        <v>493</v>
      </c>
      <c r="B56" s="187">
        <v>0</v>
      </c>
    </row>
    <row r="57" spans="1:2" s="135" customFormat="1" ht="16.5" thickBot="1" x14ac:dyDescent="0.3">
      <c r="A57" s="189" t="s">
        <v>490</v>
      </c>
      <c r="B57" s="187" t="s">
        <v>529</v>
      </c>
    </row>
    <row r="58" spans="1:2" s="135" customFormat="1" ht="16.5" thickBot="1" x14ac:dyDescent="0.3">
      <c r="A58" s="188" t="s">
        <v>491</v>
      </c>
      <c r="B58" s="187">
        <v>0</v>
      </c>
    </row>
    <row r="59" spans="1:2" s="135" customFormat="1" ht="16.5" thickBot="1" x14ac:dyDescent="0.3">
      <c r="A59" s="188" t="s">
        <v>481</v>
      </c>
      <c r="B59" s="187">
        <v>0</v>
      </c>
    </row>
    <row r="60" spans="1:2" s="135" customFormat="1" ht="16.5" thickBot="1" x14ac:dyDescent="0.3">
      <c r="A60" s="188" t="s">
        <v>492</v>
      </c>
      <c r="B60" s="187">
        <v>0</v>
      </c>
    </row>
    <row r="61" spans="1:2" s="135" customFormat="1" ht="16.5" thickBot="1" x14ac:dyDescent="0.3">
      <c r="A61" s="188" t="s">
        <v>493</v>
      </c>
      <c r="B61" s="187">
        <v>0</v>
      </c>
    </row>
    <row r="62" spans="1:2" s="135" customFormat="1" ht="16.5" thickBot="1" x14ac:dyDescent="0.3">
      <c r="A62" s="184" t="s">
        <v>494</v>
      </c>
      <c r="B62" s="1">
        <v>0</v>
      </c>
    </row>
    <row r="63" spans="1:2" s="135" customFormat="1" ht="16.5" thickBot="1" x14ac:dyDescent="0.3">
      <c r="A63" s="184" t="s">
        <v>495</v>
      </c>
      <c r="B63" s="187">
        <v>0</v>
      </c>
    </row>
    <row r="64" spans="1:2" s="135" customFormat="1" ht="16.5" thickBot="1" x14ac:dyDescent="0.3">
      <c r="A64" s="184" t="s">
        <v>496</v>
      </c>
      <c r="B64" s="187">
        <v>0</v>
      </c>
    </row>
    <row r="65" spans="1:2" s="135" customFormat="1" ht="16.5" thickBot="1" x14ac:dyDescent="0.3">
      <c r="A65" s="185" t="s">
        <v>497</v>
      </c>
      <c r="B65" s="187">
        <v>0</v>
      </c>
    </row>
    <row r="66" spans="1:2" s="135" customFormat="1" x14ac:dyDescent="0.25">
      <c r="A66" s="191" t="s">
        <v>498</v>
      </c>
      <c r="B66" s="193" t="s">
        <v>258</v>
      </c>
    </row>
    <row r="67" spans="1:2" s="135" customFormat="1" x14ac:dyDescent="0.25">
      <c r="A67" s="194" t="s">
        <v>499</v>
      </c>
      <c r="B67" s="195" t="s">
        <v>530</v>
      </c>
    </row>
    <row r="68" spans="1:2" s="135" customFormat="1" x14ac:dyDescent="0.25">
      <c r="A68" s="194" t="s">
        <v>500</v>
      </c>
      <c r="B68" s="195" t="s">
        <v>258</v>
      </c>
    </row>
    <row r="69" spans="1:2" s="135" customFormat="1" x14ac:dyDescent="0.25">
      <c r="A69" s="194" t="s">
        <v>501</v>
      </c>
      <c r="B69" s="195" t="s">
        <v>258</v>
      </c>
    </row>
    <row r="70" spans="1:2" s="135" customFormat="1" x14ac:dyDescent="0.25">
      <c r="A70" s="194" t="s">
        <v>502</v>
      </c>
      <c r="B70" s="195" t="s">
        <v>258</v>
      </c>
    </row>
    <row r="71" spans="1:2" s="135" customFormat="1" x14ac:dyDescent="0.25">
      <c r="A71" s="194" t="s">
        <v>503</v>
      </c>
      <c r="B71" s="195" t="s">
        <v>258</v>
      </c>
    </row>
    <row r="72" spans="1:2" s="135" customFormat="1" ht="16.5" thickBot="1" x14ac:dyDescent="0.3">
      <c r="A72" s="196" t="s">
        <v>504</v>
      </c>
      <c r="B72" s="195" t="s">
        <v>258</v>
      </c>
    </row>
    <row r="73" spans="1:2" s="135" customFormat="1" ht="30.75" thickBot="1" x14ac:dyDescent="0.3">
      <c r="A73" s="192" t="s">
        <v>505</v>
      </c>
      <c r="B73" s="183" t="s">
        <v>531</v>
      </c>
    </row>
    <row r="74" spans="1:2" s="135" customFormat="1" ht="29.25" thickBot="1" x14ac:dyDescent="0.3">
      <c r="A74" s="184" t="s">
        <v>506</v>
      </c>
      <c r="B74" s="197">
        <v>0</v>
      </c>
    </row>
    <row r="75" spans="1:2" s="135" customFormat="1" ht="16.5" thickBot="1" x14ac:dyDescent="0.3">
      <c r="A75" s="192" t="s">
        <v>478</v>
      </c>
      <c r="B75" s="183" t="s">
        <v>258</v>
      </c>
    </row>
    <row r="76" spans="1:2" s="135" customFormat="1" ht="16.5" thickBot="1" x14ac:dyDescent="0.3">
      <c r="A76" s="192" t="s">
        <v>507</v>
      </c>
      <c r="B76" s="197">
        <v>0</v>
      </c>
    </row>
    <row r="77" spans="1:2" s="135" customFormat="1" ht="16.5" thickBot="1" x14ac:dyDescent="0.3">
      <c r="A77" s="192" t="s">
        <v>508</v>
      </c>
      <c r="B77" s="197">
        <v>0</v>
      </c>
    </row>
    <row r="78" spans="1:2" s="135" customFormat="1" ht="16.5" thickBot="1" x14ac:dyDescent="0.3">
      <c r="A78" s="198" t="s">
        <v>509</v>
      </c>
      <c r="B78" s="183" t="s">
        <v>258</v>
      </c>
    </row>
    <row r="79" spans="1:2" s="135" customFormat="1" ht="16.5" thickBot="1" x14ac:dyDescent="0.3">
      <c r="A79" s="184" t="s">
        <v>510</v>
      </c>
      <c r="B79" s="183" t="s">
        <v>258</v>
      </c>
    </row>
    <row r="80" spans="1:2" s="135" customFormat="1" ht="16.5" thickBot="1" x14ac:dyDescent="0.3">
      <c r="A80" s="194" t="s">
        <v>511</v>
      </c>
      <c r="B80" s="183" t="s">
        <v>258</v>
      </c>
    </row>
    <row r="81" spans="1:2" s="135" customFormat="1" ht="16.5" thickBot="1" x14ac:dyDescent="0.3">
      <c r="A81" s="194" t="s">
        <v>512</v>
      </c>
      <c r="B81" s="183" t="s">
        <v>258</v>
      </c>
    </row>
    <row r="82" spans="1:2" s="135" customFormat="1" ht="16.5" thickBot="1" x14ac:dyDescent="0.3">
      <c r="A82" s="194" t="s">
        <v>513</v>
      </c>
      <c r="B82" s="183" t="s">
        <v>258</v>
      </c>
    </row>
    <row r="83" spans="1:2" s="135" customFormat="1" ht="29.25" thickBot="1" x14ac:dyDescent="0.3">
      <c r="A83" s="199" t="s">
        <v>514</v>
      </c>
      <c r="B83" s="183" t="s">
        <v>532</v>
      </c>
    </row>
    <row r="84" spans="1:2" s="135" customFormat="1" ht="28.5" x14ac:dyDescent="0.25">
      <c r="A84" s="191" t="s">
        <v>515</v>
      </c>
      <c r="B84" s="193" t="s">
        <v>258</v>
      </c>
    </row>
    <row r="85" spans="1:2" s="135" customFormat="1" x14ac:dyDescent="0.25">
      <c r="A85" s="194" t="s">
        <v>516</v>
      </c>
      <c r="B85" s="195" t="s">
        <v>258</v>
      </c>
    </row>
    <row r="86" spans="1:2" s="135" customFormat="1" x14ac:dyDescent="0.25">
      <c r="A86" s="194" t="s">
        <v>517</v>
      </c>
      <c r="B86" s="195" t="s">
        <v>258</v>
      </c>
    </row>
    <row r="87" spans="1:2" s="135" customFormat="1" x14ac:dyDescent="0.25">
      <c r="A87" s="194" t="s">
        <v>518</v>
      </c>
      <c r="B87" s="195" t="s">
        <v>258</v>
      </c>
    </row>
    <row r="88" spans="1:2" s="135" customFormat="1" x14ac:dyDescent="0.25">
      <c r="A88" s="194" t="s">
        <v>519</v>
      </c>
      <c r="B88" s="195" t="s">
        <v>258</v>
      </c>
    </row>
    <row r="89" spans="1:2" s="135" customFormat="1" ht="16.5" thickBot="1" x14ac:dyDescent="0.3">
      <c r="A89" s="200" t="s">
        <v>520</v>
      </c>
      <c r="B89" s="201" t="s">
        <v>533</v>
      </c>
    </row>
    <row r="92" spans="1:2" s="135" customFormat="1" x14ac:dyDescent="0.25">
      <c r="A92" s="202"/>
      <c r="B92" s="203" t="s">
        <v>258</v>
      </c>
    </row>
    <row r="93" spans="1:2" s="135" customFormat="1" x14ac:dyDescent="0.25">
      <c r="A93" s="174"/>
      <c r="B93" s="204" t="s">
        <v>258</v>
      </c>
    </row>
    <row r="94" spans="1:2" s="135" customFormat="1" x14ac:dyDescent="0.25">
      <c r="A94" s="174"/>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F5B6A-4FEC-4C22-BC13-7A3979A87A67}">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0" t="str">
        <f>'1. паспорт местоположение'!$A$5</f>
        <v>Год раскрытия информации: 2025 год</v>
      </c>
      <c r="B4" s="210"/>
      <c r="C4" s="210"/>
      <c r="D4" s="210"/>
      <c r="E4" s="210"/>
      <c r="F4" s="210"/>
      <c r="G4" s="210"/>
      <c r="H4" s="210"/>
      <c r="I4" s="210"/>
      <c r="J4" s="210"/>
      <c r="K4" s="210"/>
      <c r="L4" s="210"/>
      <c r="M4" s="210"/>
      <c r="N4" s="210"/>
      <c r="O4" s="210"/>
      <c r="P4" s="210"/>
      <c r="Q4" s="210"/>
      <c r="R4" s="210"/>
      <c r="S4" s="210"/>
    </row>
    <row r="5" spans="1:19" s="3" customFormat="1" ht="15.75" x14ac:dyDescent="0.2">
      <c r="A5" s="6"/>
    </row>
    <row r="6" spans="1:19" s="3" customFormat="1" ht="18.75" x14ac:dyDescent="0.2">
      <c r="A6" s="211" t="s">
        <v>3</v>
      </c>
      <c r="B6" s="211"/>
      <c r="C6" s="211"/>
      <c r="D6" s="211"/>
      <c r="E6" s="211"/>
      <c r="F6" s="211"/>
      <c r="G6" s="211"/>
      <c r="H6" s="211"/>
      <c r="I6" s="211"/>
      <c r="J6" s="211"/>
      <c r="K6" s="211"/>
      <c r="L6" s="211"/>
      <c r="M6" s="211"/>
      <c r="N6" s="211"/>
      <c r="O6" s="211"/>
      <c r="P6" s="211"/>
      <c r="Q6" s="211"/>
      <c r="R6" s="211"/>
      <c r="S6" s="211"/>
    </row>
    <row r="7" spans="1:19" s="3" customFormat="1" ht="18.75" x14ac:dyDescent="0.2">
      <c r="A7" s="211"/>
      <c r="B7" s="211"/>
      <c r="C7" s="211"/>
      <c r="D7" s="211"/>
      <c r="E7" s="211"/>
      <c r="F7" s="211"/>
      <c r="G7" s="211"/>
      <c r="H7" s="211"/>
      <c r="I7" s="211"/>
      <c r="J7" s="211"/>
      <c r="K7" s="211"/>
      <c r="L7" s="211"/>
      <c r="M7" s="211"/>
      <c r="N7" s="211"/>
      <c r="O7" s="211"/>
      <c r="P7" s="211"/>
      <c r="Q7" s="211"/>
      <c r="R7" s="211"/>
      <c r="S7" s="211"/>
    </row>
    <row r="8" spans="1:19" s="3" customFormat="1" ht="15.75" x14ac:dyDescent="0.2">
      <c r="A8" s="212" t="s">
        <v>4</v>
      </c>
      <c r="B8" s="212"/>
      <c r="C8" s="212"/>
      <c r="D8" s="212"/>
      <c r="E8" s="212"/>
      <c r="F8" s="212"/>
      <c r="G8" s="212"/>
      <c r="H8" s="212"/>
      <c r="I8" s="212"/>
      <c r="J8" s="212"/>
      <c r="K8" s="212"/>
      <c r="L8" s="212"/>
      <c r="M8" s="212"/>
      <c r="N8" s="212"/>
      <c r="O8" s="212"/>
      <c r="P8" s="212"/>
      <c r="Q8" s="212"/>
      <c r="R8" s="212"/>
      <c r="S8" s="212"/>
    </row>
    <row r="9" spans="1:19" s="3" customFormat="1" ht="15.75" x14ac:dyDescent="0.2">
      <c r="A9" s="207" t="s">
        <v>5</v>
      </c>
      <c r="B9" s="207"/>
      <c r="C9" s="207"/>
      <c r="D9" s="207"/>
      <c r="E9" s="207"/>
      <c r="F9" s="207"/>
      <c r="G9" s="207"/>
      <c r="H9" s="207"/>
      <c r="I9" s="207"/>
      <c r="J9" s="207"/>
      <c r="K9" s="207"/>
      <c r="L9" s="207"/>
      <c r="M9" s="207"/>
      <c r="N9" s="207"/>
      <c r="O9" s="207"/>
      <c r="P9" s="207"/>
      <c r="Q9" s="207"/>
      <c r="R9" s="207"/>
      <c r="S9" s="207"/>
    </row>
    <row r="10" spans="1:19" s="3" customFormat="1" ht="18.75" x14ac:dyDescent="0.2">
      <c r="A10" s="211"/>
      <c r="B10" s="211"/>
      <c r="C10" s="211"/>
      <c r="D10" s="211"/>
      <c r="E10" s="211"/>
      <c r="F10" s="211"/>
      <c r="G10" s="211"/>
      <c r="H10" s="211"/>
      <c r="I10" s="211"/>
      <c r="J10" s="211"/>
      <c r="K10" s="211"/>
      <c r="L10" s="211"/>
      <c r="M10" s="211"/>
      <c r="N10" s="211"/>
      <c r="O10" s="211"/>
      <c r="P10" s="211"/>
      <c r="Q10" s="211"/>
      <c r="R10" s="211"/>
      <c r="S10" s="211"/>
    </row>
    <row r="11" spans="1:19" s="3" customFormat="1" ht="15.75" x14ac:dyDescent="0.2">
      <c r="A11" s="212" t="str">
        <f>'1. паспорт местоположение'!$A$12</f>
        <v>O_СГЭС_4</v>
      </c>
      <c r="B11" s="212"/>
      <c r="C11" s="212"/>
      <c r="D11" s="212"/>
      <c r="E11" s="212"/>
      <c r="F11" s="212"/>
      <c r="G11" s="212"/>
      <c r="H11" s="212"/>
      <c r="I11" s="212"/>
      <c r="J11" s="212"/>
      <c r="K11" s="212"/>
      <c r="L11" s="212"/>
      <c r="M11" s="212"/>
      <c r="N11" s="212"/>
      <c r="O11" s="212"/>
      <c r="P11" s="212"/>
      <c r="Q11" s="212"/>
      <c r="R11" s="212"/>
      <c r="S11" s="212"/>
    </row>
    <row r="12" spans="1:19" s="3" customFormat="1" ht="15.75" x14ac:dyDescent="0.2">
      <c r="A12" s="207" t="s">
        <v>7</v>
      </c>
      <c r="B12" s="207"/>
      <c r="C12" s="207"/>
      <c r="D12" s="207"/>
      <c r="E12" s="207"/>
      <c r="F12" s="207"/>
      <c r="G12" s="207"/>
      <c r="H12" s="207"/>
      <c r="I12" s="207"/>
      <c r="J12" s="207"/>
      <c r="K12" s="207"/>
      <c r="L12" s="207"/>
      <c r="M12" s="207"/>
      <c r="N12" s="207"/>
      <c r="O12" s="207"/>
      <c r="P12" s="207"/>
      <c r="Q12" s="207"/>
      <c r="R12" s="207"/>
      <c r="S12" s="207"/>
    </row>
    <row r="13" spans="1:19" s="3" customFormat="1" ht="15.75" customHeight="1" x14ac:dyDescent="0.2">
      <c r="A13" s="215"/>
      <c r="B13" s="215"/>
      <c r="C13" s="215"/>
      <c r="D13" s="215"/>
      <c r="E13" s="215"/>
      <c r="F13" s="215"/>
      <c r="G13" s="215"/>
      <c r="H13" s="215"/>
      <c r="I13" s="215"/>
      <c r="J13" s="215"/>
      <c r="K13" s="215"/>
      <c r="L13" s="215"/>
      <c r="M13" s="215"/>
      <c r="N13" s="215"/>
      <c r="O13" s="215"/>
      <c r="P13" s="215"/>
      <c r="Q13" s="215"/>
      <c r="R13" s="215"/>
      <c r="S13" s="215"/>
    </row>
    <row r="14" spans="1:19" s="13" customFormat="1" ht="15.75" x14ac:dyDescent="0.2">
      <c r="A14" s="212"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4" s="212"/>
      <c r="C14" s="212"/>
      <c r="D14" s="212"/>
      <c r="E14" s="212"/>
      <c r="F14" s="212"/>
      <c r="G14" s="212"/>
      <c r="H14" s="212"/>
      <c r="I14" s="212"/>
      <c r="J14" s="212"/>
      <c r="K14" s="212"/>
      <c r="L14" s="212"/>
      <c r="M14" s="212"/>
      <c r="N14" s="212"/>
      <c r="O14" s="212"/>
      <c r="P14" s="212"/>
      <c r="Q14" s="212"/>
      <c r="R14" s="212"/>
      <c r="S14" s="212"/>
    </row>
    <row r="15" spans="1:19" s="13" customFormat="1" ht="15" customHeight="1" x14ac:dyDescent="0.2">
      <c r="A15" s="207" t="s">
        <v>8</v>
      </c>
      <c r="B15" s="207"/>
      <c r="C15" s="207"/>
      <c r="D15" s="207"/>
      <c r="E15" s="207"/>
      <c r="F15" s="207"/>
      <c r="G15" s="207"/>
      <c r="H15" s="207"/>
      <c r="I15" s="207"/>
      <c r="J15" s="207"/>
      <c r="K15" s="207"/>
      <c r="L15" s="207"/>
      <c r="M15" s="207"/>
      <c r="N15" s="207"/>
      <c r="O15" s="207"/>
      <c r="P15" s="207"/>
      <c r="Q15" s="207"/>
      <c r="R15" s="207"/>
      <c r="S15" s="207"/>
    </row>
    <row r="16" spans="1:19" s="13" customFormat="1" ht="15" customHeight="1" x14ac:dyDescent="0.2">
      <c r="A16" s="215"/>
      <c r="B16" s="215"/>
      <c r="C16" s="215"/>
      <c r="D16" s="215"/>
      <c r="E16" s="215"/>
      <c r="F16" s="215"/>
      <c r="G16" s="215"/>
      <c r="H16" s="215"/>
      <c r="I16" s="215"/>
      <c r="J16" s="215"/>
      <c r="K16" s="215"/>
      <c r="L16" s="215"/>
      <c r="M16" s="215"/>
      <c r="N16" s="215"/>
      <c r="O16" s="215"/>
      <c r="P16" s="215"/>
      <c r="Q16" s="215"/>
      <c r="R16" s="215"/>
      <c r="S16" s="215"/>
    </row>
    <row r="17" spans="1:19" s="13" customFormat="1" ht="45.75" customHeight="1" x14ac:dyDescent="0.2">
      <c r="A17" s="208" t="s">
        <v>63</v>
      </c>
      <c r="B17" s="208"/>
      <c r="C17" s="208"/>
      <c r="D17" s="208"/>
      <c r="E17" s="208"/>
      <c r="F17" s="208"/>
      <c r="G17" s="208"/>
      <c r="H17" s="208"/>
      <c r="I17" s="208"/>
      <c r="J17" s="208"/>
      <c r="K17" s="208"/>
      <c r="L17" s="208"/>
      <c r="M17" s="208"/>
      <c r="N17" s="208"/>
      <c r="O17" s="208"/>
      <c r="P17" s="208"/>
      <c r="Q17" s="208"/>
      <c r="R17" s="208"/>
      <c r="S17" s="208"/>
    </row>
    <row r="18" spans="1:19" s="13" customFormat="1" ht="15" customHeight="1" x14ac:dyDescent="0.2">
      <c r="A18" s="216"/>
      <c r="B18" s="216"/>
      <c r="C18" s="216"/>
      <c r="D18" s="216"/>
      <c r="E18" s="216"/>
      <c r="F18" s="216"/>
      <c r="G18" s="216"/>
      <c r="H18" s="216"/>
      <c r="I18" s="216"/>
      <c r="J18" s="216"/>
      <c r="K18" s="216"/>
      <c r="L18" s="216"/>
      <c r="M18" s="216"/>
      <c r="N18" s="216"/>
      <c r="O18" s="216"/>
      <c r="P18" s="216"/>
      <c r="Q18" s="216"/>
      <c r="R18" s="216"/>
      <c r="S18" s="216"/>
    </row>
    <row r="19" spans="1:19" s="13" customFormat="1" ht="54" customHeight="1" x14ac:dyDescent="0.2">
      <c r="A19" s="213" t="s">
        <v>10</v>
      </c>
      <c r="B19" s="213" t="s">
        <v>64</v>
      </c>
      <c r="C19" s="217" t="s">
        <v>65</v>
      </c>
      <c r="D19" s="213" t="s">
        <v>66</v>
      </c>
      <c r="E19" s="213" t="s">
        <v>67</v>
      </c>
      <c r="F19" s="213" t="s">
        <v>68</v>
      </c>
      <c r="G19" s="213" t="s">
        <v>69</v>
      </c>
      <c r="H19" s="213" t="s">
        <v>70</v>
      </c>
      <c r="I19" s="213" t="s">
        <v>71</v>
      </c>
      <c r="J19" s="213" t="s">
        <v>72</v>
      </c>
      <c r="K19" s="213" t="s">
        <v>73</v>
      </c>
      <c r="L19" s="213" t="s">
        <v>74</v>
      </c>
      <c r="M19" s="213" t="s">
        <v>75</v>
      </c>
      <c r="N19" s="213" t="s">
        <v>76</v>
      </c>
      <c r="O19" s="213" t="s">
        <v>77</v>
      </c>
      <c r="P19" s="213" t="s">
        <v>78</v>
      </c>
      <c r="Q19" s="213" t="s">
        <v>79</v>
      </c>
      <c r="R19" s="213"/>
      <c r="S19" s="214" t="s">
        <v>80</v>
      </c>
    </row>
    <row r="20" spans="1:19" s="13" customFormat="1" ht="180.75" customHeight="1" x14ac:dyDescent="0.2">
      <c r="A20" s="213"/>
      <c r="B20" s="213"/>
      <c r="C20" s="218"/>
      <c r="D20" s="213"/>
      <c r="E20" s="213"/>
      <c r="F20" s="213"/>
      <c r="G20" s="213"/>
      <c r="H20" s="213"/>
      <c r="I20" s="213"/>
      <c r="J20" s="213"/>
      <c r="K20" s="213"/>
      <c r="L20" s="213"/>
      <c r="M20" s="213"/>
      <c r="N20" s="213"/>
      <c r="O20" s="213"/>
      <c r="P20" s="213"/>
      <c r="Q20" s="27" t="s">
        <v>81</v>
      </c>
      <c r="R20" s="28" t="s">
        <v>82</v>
      </c>
      <c r="S20" s="214"/>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1FFFC-2662-4D29-A5E6-9E949807E66D}">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0" t="str">
        <f>'1. паспорт местоположение'!$A$5</f>
        <v>Год раскрытия информации: 2025 год</v>
      </c>
      <c r="B6" s="210"/>
      <c r="C6" s="210"/>
      <c r="D6" s="210"/>
      <c r="E6" s="210"/>
      <c r="F6" s="210"/>
      <c r="G6" s="210"/>
      <c r="H6" s="210"/>
      <c r="I6" s="210"/>
      <c r="J6" s="210"/>
      <c r="K6" s="210"/>
      <c r="L6" s="210"/>
      <c r="M6" s="210"/>
      <c r="N6" s="210"/>
      <c r="O6" s="210"/>
      <c r="P6" s="210"/>
      <c r="Q6" s="210"/>
      <c r="R6" s="210"/>
      <c r="S6" s="210"/>
      <c r="T6" s="210"/>
    </row>
    <row r="7" spans="1:20" s="3" customFormat="1" x14ac:dyDescent="0.2">
      <c r="A7" s="6"/>
    </row>
    <row r="8" spans="1:20" s="3" customFormat="1" ht="18.75" x14ac:dyDescent="0.2">
      <c r="A8" s="211" t="s">
        <v>3</v>
      </c>
      <c r="B8" s="211"/>
      <c r="C8" s="211"/>
      <c r="D8" s="211"/>
      <c r="E8" s="211"/>
      <c r="F8" s="211"/>
      <c r="G8" s="211"/>
      <c r="H8" s="211"/>
      <c r="I8" s="211"/>
      <c r="J8" s="211"/>
      <c r="K8" s="211"/>
      <c r="L8" s="211"/>
      <c r="M8" s="211"/>
      <c r="N8" s="211"/>
      <c r="O8" s="211"/>
      <c r="P8" s="211"/>
      <c r="Q8" s="211"/>
      <c r="R8" s="211"/>
      <c r="S8" s="211"/>
      <c r="T8" s="211"/>
    </row>
    <row r="9" spans="1:20" s="3" customFormat="1" ht="18.75" x14ac:dyDescent="0.2">
      <c r="A9" s="211"/>
      <c r="B9" s="211"/>
      <c r="C9" s="211"/>
      <c r="D9" s="211"/>
      <c r="E9" s="211"/>
      <c r="F9" s="211"/>
      <c r="G9" s="211"/>
      <c r="H9" s="211"/>
      <c r="I9" s="211"/>
      <c r="J9" s="211"/>
      <c r="K9" s="211"/>
      <c r="L9" s="211"/>
      <c r="M9" s="211"/>
      <c r="N9" s="211"/>
      <c r="O9" s="211"/>
      <c r="P9" s="211"/>
      <c r="Q9" s="211"/>
      <c r="R9" s="211"/>
      <c r="S9" s="211"/>
      <c r="T9" s="211"/>
    </row>
    <row r="10" spans="1:20" s="3" customFormat="1" ht="18.75" customHeight="1" x14ac:dyDescent="0.2">
      <c r="A10" s="212" t="s">
        <v>4</v>
      </c>
      <c r="B10" s="212"/>
      <c r="C10" s="212"/>
      <c r="D10" s="212"/>
      <c r="E10" s="212"/>
      <c r="F10" s="212"/>
      <c r="G10" s="212"/>
      <c r="H10" s="212"/>
      <c r="I10" s="212"/>
      <c r="J10" s="212"/>
      <c r="K10" s="212"/>
      <c r="L10" s="212"/>
      <c r="M10" s="212"/>
      <c r="N10" s="212"/>
      <c r="O10" s="212"/>
      <c r="P10" s="212"/>
      <c r="Q10" s="212"/>
      <c r="R10" s="212"/>
      <c r="S10" s="212"/>
      <c r="T10" s="212"/>
    </row>
    <row r="11" spans="1:20" s="3" customFormat="1" ht="18.75" customHeight="1" x14ac:dyDescent="0.2">
      <c r="A11" s="207" t="s">
        <v>5</v>
      </c>
      <c r="B11" s="207"/>
      <c r="C11" s="207"/>
      <c r="D11" s="207"/>
      <c r="E11" s="207"/>
      <c r="F11" s="207"/>
      <c r="G11" s="207"/>
      <c r="H11" s="207"/>
      <c r="I11" s="207"/>
      <c r="J11" s="207"/>
      <c r="K11" s="207"/>
      <c r="L11" s="207"/>
      <c r="M11" s="207"/>
      <c r="N11" s="207"/>
      <c r="O11" s="207"/>
      <c r="P11" s="207"/>
      <c r="Q11" s="207"/>
      <c r="R11" s="207"/>
      <c r="S11" s="207"/>
      <c r="T11" s="207"/>
    </row>
    <row r="12" spans="1:20" s="3" customFormat="1" ht="18.75" x14ac:dyDescent="0.2">
      <c r="A12" s="211"/>
      <c r="B12" s="211"/>
      <c r="C12" s="211"/>
      <c r="D12" s="211"/>
      <c r="E12" s="211"/>
      <c r="F12" s="211"/>
      <c r="G12" s="211"/>
      <c r="H12" s="211"/>
      <c r="I12" s="211"/>
      <c r="J12" s="211"/>
      <c r="K12" s="211"/>
      <c r="L12" s="211"/>
      <c r="M12" s="211"/>
      <c r="N12" s="211"/>
      <c r="O12" s="211"/>
      <c r="P12" s="211"/>
      <c r="Q12" s="211"/>
      <c r="R12" s="211"/>
      <c r="S12" s="211"/>
      <c r="T12" s="211"/>
    </row>
    <row r="13" spans="1:20" s="3" customFormat="1" ht="18.75" customHeight="1" x14ac:dyDescent="0.2">
      <c r="A13" s="212" t="str">
        <f>'1. паспорт местоположение'!$A$12</f>
        <v>O_СГЭС_4</v>
      </c>
      <c r="B13" s="212"/>
      <c r="C13" s="212"/>
      <c r="D13" s="212"/>
      <c r="E13" s="212"/>
      <c r="F13" s="212"/>
      <c r="G13" s="212"/>
      <c r="H13" s="212"/>
      <c r="I13" s="212"/>
      <c r="J13" s="212"/>
      <c r="K13" s="212"/>
      <c r="L13" s="212"/>
      <c r="M13" s="212"/>
      <c r="N13" s="212"/>
      <c r="O13" s="212"/>
      <c r="P13" s="212"/>
      <c r="Q13" s="212"/>
      <c r="R13" s="212"/>
      <c r="S13" s="212"/>
      <c r="T13" s="212"/>
    </row>
    <row r="14" spans="1:20" s="3" customFormat="1" ht="18.75" customHeight="1" x14ac:dyDescent="0.2">
      <c r="A14" s="207" t="s">
        <v>7</v>
      </c>
      <c r="B14" s="207"/>
      <c r="C14" s="207"/>
      <c r="D14" s="207"/>
      <c r="E14" s="207"/>
      <c r="F14" s="207"/>
      <c r="G14" s="207"/>
      <c r="H14" s="207"/>
      <c r="I14" s="207"/>
      <c r="J14" s="207"/>
      <c r="K14" s="207"/>
      <c r="L14" s="207"/>
      <c r="M14" s="207"/>
      <c r="N14" s="207"/>
      <c r="O14" s="207"/>
      <c r="P14" s="207"/>
      <c r="Q14" s="207"/>
      <c r="R14" s="207"/>
      <c r="S14" s="207"/>
      <c r="T14" s="207"/>
    </row>
    <row r="15" spans="1:20" s="3" customFormat="1" ht="15.75" customHeight="1" x14ac:dyDescent="0.2">
      <c r="A15" s="215"/>
      <c r="B15" s="215"/>
      <c r="C15" s="215"/>
      <c r="D15" s="215"/>
      <c r="E15" s="215"/>
      <c r="F15" s="215"/>
      <c r="G15" s="215"/>
      <c r="H15" s="215"/>
      <c r="I15" s="215"/>
      <c r="J15" s="215"/>
      <c r="K15" s="215"/>
      <c r="L15" s="215"/>
      <c r="M15" s="215"/>
      <c r="N15" s="215"/>
      <c r="O15" s="215"/>
      <c r="P15" s="215"/>
      <c r="Q15" s="215"/>
      <c r="R15" s="215"/>
      <c r="S15" s="215"/>
      <c r="T15" s="215"/>
    </row>
    <row r="16" spans="1:20" s="13" customFormat="1" ht="45" customHeight="1" x14ac:dyDescent="0.2">
      <c r="A16" s="206"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6" s="206"/>
      <c r="C16" s="206"/>
      <c r="D16" s="206"/>
      <c r="E16" s="206"/>
      <c r="F16" s="206"/>
      <c r="G16" s="206"/>
      <c r="H16" s="206"/>
      <c r="I16" s="206"/>
      <c r="J16" s="206"/>
      <c r="K16" s="206"/>
      <c r="L16" s="206"/>
      <c r="M16" s="206"/>
      <c r="N16" s="206"/>
      <c r="O16" s="206"/>
      <c r="P16" s="206"/>
      <c r="Q16" s="206"/>
      <c r="R16" s="206"/>
      <c r="S16" s="206"/>
      <c r="T16" s="206"/>
    </row>
    <row r="17" spans="1:20" s="13" customFormat="1" ht="15" customHeight="1" x14ac:dyDescent="0.2">
      <c r="A17" s="207" t="s">
        <v>8</v>
      </c>
      <c r="B17" s="207"/>
      <c r="C17" s="207"/>
      <c r="D17" s="207"/>
      <c r="E17" s="207"/>
      <c r="F17" s="207"/>
      <c r="G17" s="207"/>
      <c r="H17" s="207"/>
      <c r="I17" s="207"/>
      <c r="J17" s="207"/>
      <c r="K17" s="207"/>
      <c r="L17" s="207"/>
      <c r="M17" s="207"/>
      <c r="N17" s="207"/>
      <c r="O17" s="207"/>
      <c r="P17" s="207"/>
      <c r="Q17" s="207"/>
      <c r="R17" s="207"/>
      <c r="S17" s="207"/>
      <c r="T17" s="207"/>
    </row>
    <row r="18" spans="1:20" s="13"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20" s="13" customFormat="1" ht="15" customHeight="1" x14ac:dyDescent="0.2">
      <c r="A19" s="209" t="s">
        <v>86</v>
      </c>
      <c r="B19" s="209"/>
      <c r="C19" s="209"/>
      <c r="D19" s="209"/>
      <c r="E19" s="209"/>
      <c r="F19" s="209"/>
      <c r="G19" s="209"/>
      <c r="H19" s="209"/>
      <c r="I19" s="209"/>
      <c r="J19" s="209"/>
      <c r="K19" s="209"/>
      <c r="L19" s="209"/>
      <c r="M19" s="209"/>
      <c r="N19" s="209"/>
      <c r="O19" s="209"/>
      <c r="P19" s="209"/>
      <c r="Q19" s="209"/>
      <c r="R19" s="209"/>
      <c r="S19" s="209"/>
      <c r="T19" s="209"/>
    </row>
    <row r="20" spans="1:20" s="33" customFormat="1" ht="21" customHeight="1" x14ac:dyDescent="0.25">
      <c r="A20" s="220"/>
      <c r="B20" s="220"/>
      <c r="C20" s="220"/>
      <c r="D20" s="220"/>
      <c r="E20" s="220"/>
      <c r="F20" s="220"/>
      <c r="G20" s="220"/>
      <c r="H20" s="220"/>
      <c r="I20" s="220"/>
      <c r="J20" s="220"/>
      <c r="K20" s="220"/>
      <c r="L20" s="220"/>
      <c r="M20" s="220"/>
      <c r="N20" s="220"/>
      <c r="O20" s="220"/>
      <c r="P20" s="220"/>
      <c r="Q20" s="220"/>
      <c r="R20" s="220"/>
      <c r="S20" s="220"/>
      <c r="T20" s="220"/>
    </row>
    <row r="21" spans="1:20" ht="46.5" customHeight="1" x14ac:dyDescent="0.25">
      <c r="A21" s="221" t="s">
        <v>10</v>
      </c>
      <c r="B21" s="222" t="s">
        <v>87</v>
      </c>
      <c r="C21" s="222"/>
      <c r="D21" s="222" t="s">
        <v>88</v>
      </c>
      <c r="E21" s="222" t="s">
        <v>89</v>
      </c>
      <c r="F21" s="222"/>
      <c r="G21" s="222" t="s">
        <v>90</v>
      </c>
      <c r="H21" s="222"/>
      <c r="I21" s="222" t="s">
        <v>91</v>
      </c>
      <c r="J21" s="222"/>
      <c r="K21" s="222" t="s">
        <v>92</v>
      </c>
      <c r="L21" s="222" t="s">
        <v>93</v>
      </c>
      <c r="M21" s="222"/>
      <c r="N21" s="222" t="s">
        <v>94</v>
      </c>
      <c r="O21" s="222"/>
      <c r="P21" s="222" t="s">
        <v>95</v>
      </c>
      <c r="Q21" s="222" t="s">
        <v>96</v>
      </c>
      <c r="R21" s="222"/>
      <c r="S21" s="222" t="s">
        <v>97</v>
      </c>
      <c r="T21" s="222"/>
    </row>
    <row r="22" spans="1:20" ht="204.75" customHeight="1" x14ac:dyDescent="0.25">
      <c r="A22" s="221"/>
      <c r="B22" s="222"/>
      <c r="C22" s="222"/>
      <c r="D22" s="222"/>
      <c r="E22" s="222"/>
      <c r="F22" s="222"/>
      <c r="G22" s="222"/>
      <c r="H22" s="222"/>
      <c r="I22" s="222"/>
      <c r="J22" s="222"/>
      <c r="K22" s="222"/>
      <c r="L22" s="222"/>
      <c r="M22" s="222"/>
      <c r="N22" s="222"/>
      <c r="O22" s="222"/>
      <c r="P22" s="222"/>
      <c r="Q22" s="34" t="s">
        <v>98</v>
      </c>
      <c r="R22" s="34" t="s">
        <v>99</v>
      </c>
      <c r="S22" s="34" t="s">
        <v>100</v>
      </c>
      <c r="T22" s="34" t="s">
        <v>101</v>
      </c>
    </row>
    <row r="23" spans="1:20" ht="51.75" customHeight="1" x14ac:dyDescent="0.25">
      <c r="A23" s="221"/>
      <c r="B23" s="34" t="s">
        <v>102</v>
      </c>
      <c r="C23" s="34" t="s">
        <v>103</v>
      </c>
      <c r="D23" s="222"/>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x14ac:dyDescent="0.25">
      <c r="A25" s="17">
        <v>1</v>
      </c>
      <c r="B25" s="17" t="s">
        <v>545</v>
      </c>
      <c r="C25" s="17" t="s">
        <v>545</v>
      </c>
      <c r="D25" s="17" t="s">
        <v>546</v>
      </c>
      <c r="E25" s="17" t="s">
        <v>547</v>
      </c>
      <c r="F25" s="17" t="s">
        <v>547</v>
      </c>
      <c r="G25" s="17" t="s">
        <v>547</v>
      </c>
      <c r="H25" s="17" t="s">
        <v>547</v>
      </c>
      <c r="I25" s="17" t="s">
        <v>83</v>
      </c>
      <c r="J25" s="17">
        <v>2024</v>
      </c>
      <c r="K25" s="17">
        <v>2025</v>
      </c>
      <c r="L25" s="17">
        <v>6</v>
      </c>
      <c r="M25" s="17">
        <v>6</v>
      </c>
      <c r="N25" s="17" t="s">
        <v>83</v>
      </c>
      <c r="O25" s="17" t="s">
        <v>83</v>
      </c>
      <c r="P25" s="17">
        <v>2009</v>
      </c>
      <c r="Q25" s="17" t="s">
        <v>548</v>
      </c>
      <c r="R25" s="17" t="s">
        <v>549</v>
      </c>
      <c r="S25" s="17"/>
      <c r="T25" s="17"/>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19" t="s">
        <v>106</v>
      </c>
      <c r="C27" s="219"/>
      <c r="D27" s="219"/>
      <c r="E27" s="219"/>
      <c r="F27" s="219"/>
      <c r="G27" s="219"/>
      <c r="H27" s="219"/>
      <c r="I27" s="219"/>
      <c r="J27" s="219"/>
      <c r="K27" s="219"/>
      <c r="L27" s="219"/>
      <c r="M27" s="219"/>
      <c r="N27" s="219"/>
      <c r="O27" s="219"/>
      <c r="P27" s="219"/>
      <c r="Q27" s="219"/>
      <c r="R27" s="219"/>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226E1-C7BD-45BA-BB17-D1E9B5DB4659}">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1" t="s">
        <v>3</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2" t="s">
        <v>4</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row>
    <row r="10" spans="1:27" s="3" customFormat="1" ht="18.75" customHeight="1" x14ac:dyDescent="0.2">
      <c r="A10" s="207" t="s">
        <v>5</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2" t="str">
        <f>'1. паспорт местоположение'!$A$12</f>
        <v>O_СГЭС_4</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row>
    <row r="13" spans="1:27" s="3" customFormat="1" ht="18.75" customHeight="1" x14ac:dyDescent="0.2">
      <c r="A13" s="207" t="s">
        <v>7</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2"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row>
    <row r="16" spans="1:27" s="13" customFormat="1" ht="15" customHeight="1" x14ac:dyDescent="0.2">
      <c r="A16" s="207" t="s">
        <v>8</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09"/>
      <c r="F18" s="209"/>
      <c r="G18" s="209"/>
      <c r="H18" s="209"/>
      <c r="I18" s="209"/>
      <c r="J18" s="209"/>
      <c r="K18" s="209"/>
      <c r="L18" s="209"/>
      <c r="M18" s="209"/>
      <c r="N18" s="209"/>
      <c r="O18" s="209"/>
      <c r="P18" s="209"/>
      <c r="Q18" s="209"/>
      <c r="R18" s="209"/>
      <c r="S18" s="209"/>
      <c r="T18" s="209"/>
      <c r="U18" s="209"/>
      <c r="V18" s="209"/>
      <c r="W18" s="209"/>
      <c r="X18" s="209"/>
      <c r="Y18" s="209"/>
    </row>
    <row r="19" spans="1:27" ht="25.5" customHeight="1" x14ac:dyDescent="0.25">
      <c r="A19" s="209" t="s">
        <v>117</v>
      </c>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row>
    <row r="20" spans="1:27" s="33" customFormat="1" ht="21" customHeight="1" x14ac:dyDescent="0.25"/>
    <row r="21" spans="1:27" ht="15.75" customHeight="1" x14ac:dyDescent="0.25">
      <c r="A21" s="227" t="s">
        <v>10</v>
      </c>
      <c r="B21" s="223" t="s">
        <v>118</v>
      </c>
      <c r="C21" s="224"/>
      <c r="D21" s="223" t="s">
        <v>119</v>
      </c>
      <c r="E21" s="224"/>
      <c r="F21" s="230" t="s">
        <v>73</v>
      </c>
      <c r="G21" s="231"/>
      <c r="H21" s="231"/>
      <c r="I21" s="232"/>
      <c r="J21" s="227" t="s">
        <v>120</v>
      </c>
      <c r="K21" s="223" t="s">
        <v>121</v>
      </c>
      <c r="L21" s="224"/>
      <c r="M21" s="223" t="s">
        <v>122</v>
      </c>
      <c r="N21" s="224"/>
      <c r="O21" s="223" t="s">
        <v>123</v>
      </c>
      <c r="P21" s="224"/>
      <c r="Q21" s="223" t="s">
        <v>124</v>
      </c>
      <c r="R21" s="224"/>
      <c r="S21" s="227" t="s">
        <v>125</v>
      </c>
      <c r="T21" s="227" t="s">
        <v>126</v>
      </c>
      <c r="U21" s="227" t="s">
        <v>127</v>
      </c>
      <c r="V21" s="223" t="s">
        <v>128</v>
      </c>
      <c r="W21" s="224"/>
      <c r="X21" s="230" t="s">
        <v>96</v>
      </c>
      <c r="Y21" s="231"/>
      <c r="Z21" s="230" t="s">
        <v>97</v>
      </c>
      <c r="AA21" s="231"/>
    </row>
    <row r="22" spans="1:27" ht="216" customHeight="1" x14ac:dyDescent="0.25">
      <c r="A22" s="229"/>
      <c r="B22" s="225"/>
      <c r="C22" s="226"/>
      <c r="D22" s="225"/>
      <c r="E22" s="226"/>
      <c r="F22" s="230" t="s">
        <v>129</v>
      </c>
      <c r="G22" s="232"/>
      <c r="H22" s="230" t="s">
        <v>130</v>
      </c>
      <c r="I22" s="232"/>
      <c r="J22" s="228"/>
      <c r="K22" s="225"/>
      <c r="L22" s="226"/>
      <c r="M22" s="225"/>
      <c r="N22" s="226"/>
      <c r="O22" s="225"/>
      <c r="P22" s="226"/>
      <c r="Q22" s="225"/>
      <c r="R22" s="226"/>
      <c r="S22" s="228"/>
      <c r="T22" s="228"/>
      <c r="U22" s="228"/>
      <c r="V22" s="225"/>
      <c r="W22" s="226"/>
      <c r="X22" s="34" t="s">
        <v>98</v>
      </c>
      <c r="Y22" s="34" t="s">
        <v>99</v>
      </c>
      <c r="Z22" s="34" t="s">
        <v>100</v>
      </c>
      <c r="AA22" s="34" t="s">
        <v>101</v>
      </c>
    </row>
    <row r="23" spans="1:27" ht="60" customHeight="1" x14ac:dyDescent="0.25">
      <c r="A23" s="228"/>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56B09-7DA7-45DB-9B47-AA6F2901A343}">
  <sheetPr codeName="Лист7">
    <pageSetUpPr fitToPage="1"/>
  </sheetPr>
  <dimension ref="A1:C30"/>
  <sheetViews>
    <sheetView view="pageBreakPreview" topLeftCell="A25"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0" t="str">
        <f>'1. паспорт местоположение'!$A$5:$C$5</f>
        <v>Год раскрытия информации: 2025 год</v>
      </c>
      <c r="B5" s="235"/>
      <c r="C5" s="235"/>
    </row>
    <row r="6" spans="1:3" s="2" customFormat="1" ht="15.75" x14ac:dyDescent="0.2">
      <c r="A6" s="45"/>
      <c r="B6" s="45"/>
      <c r="C6" s="45"/>
    </row>
    <row r="7" spans="1:3" s="2" customFormat="1" ht="18.75" x14ac:dyDescent="0.2">
      <c r="A7" s="237" t="s">
        <v>131</v>
      </c>
      <c r="B7" s="235"/>
      <c r="C7" s="235"/>
    </row>
    <row r="8" spans="1:3" s="2" customFormat="1" ht="15.75" x14ac:dyDescent="0.2">
      <c r="A8" s="45"/>
      <c r="B8" s="45"/>
      <c r="C8" s="45"/>
    </row>
    <row r="9" spans="1:3" s="2" customFormat="1" ht="18.75" x14ac:dyDescent="0.2">
      <c r="A9" s="238" t="s">
        <v>4</v>
      </c>
      <c r="B9" s="235"/>
      <c r="C9" s="235"/>
    </row>
    <row r="10" spans="1:3" s="2" customFormat="1" ht="15.75" x14ac:dyDescent="0.2">
      <c r="A10" s="235" t="s">
        <v>132</v>
      </c>
      <c r="B10" s="235"/>
      <c r="C10" s="235"/>
    </row>
    <row r="11" spans="1:3" s="2" customFormat="1" ht="15.75" x14ac:dyDescent="0.2">
      <c r="A11" s="45"/>
      <c r="B11" s="45"/>
      <c r="C11" s="45"/>
    </row>
    <row r="12" spans="1:3" s="2" customFormat="1" ht="18.75" x14ac:dyDescent="0.2">
      <c r="A12" s="238" t="str">
        <f>'1. паспорт местоположение'!$A$12</f>
        <v>O_СГЭС_4</v>
      </c>
      <c r="B12" s="235"/>
      <c r="C12" s="235"/>
    </row>
    <row r="13" spans="1:3" s="2" customFormat="1" ht="15.75" x14ac:dyDescent="0.2">
      <c r="A13" s="235" t="s">
        <v>133</v>
      </c>
      <c r="B13" s="235"/>
      <c r="C13" s="235"/>
    </row>
    <row r="14" spans="1:3" s="2" customFormat="1" ht="15.75" x14ac:dyDescent="0.2">
      <c r="A14" s="45"/>
      <c r="B14" s="45"/>
      <c r="C14" s="45"/>
    </row>
    <row r="15" spans="1:3" s="46" customFormat="1" ht="75" customHeight="1" x14ac:dyDescent="0.2">
      <c r="A15" s="233"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34"/>
      <c r="C15" s="234"/>
    </row>
    <row r="16" spans="1:3" s="46" customFormat="1" ht="15.75" x14ac:dyDescent="0.2">
      <c r="A16" s="235" t="s">
        <v>134</v>
      </c>
      <c r="B16" s="235"/>
      <c r="C16" s="235"/>
    </row>
    <row r="17" spans="1:3" s="46" customFormat="1" ht="15.75" x14ac:dyDescent="0.2">
      <c r="A17" s="45"/>
      <c r="B17" s="45"/>
      <c r="C17" s="45"/>
    </row>
    <row r="18" spans="1:3" s="46" customFormat="1" ht="15.75" x14ac:dyDescent="0.2">
      <c r="A18" s="236" t="s">
        <v>135</v>
      </c>
      <c r="B18" s="235"/>
      <c r="C18" s="235"/>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535</v>
      </c>
    </row>
    <row r="23" spans="1:3" ht="42.75" customHeight="1" x14ac:dyDescent="0.25">
      <c r="A23" s="49" t="s">
        <v>15</v>
      </c>
      <c r="B23" s="50" t="s">
        <v>137</v>
      </c>
      <c r="C23" s="25" t="s">
        <v>522</v>
      </c>
    </row>
    <row r="24" spans="1:3" ht="63" customHeight="1" x14ac:dyDescent="0.25">
      <c r="A24" s="49" t="s">
        <v>17</v>
      </c>
      <c r="B24" s="50" t="s">
        <v>138</v>
      </c>
      <c r="C24" s="25" t="s">
        <v>524</v>
      </c>
    </row>
    <row r="25" spans="1:3" ht="63" customHeight="1" x14ac:dyDescent="0.25">
      <c r="A25" s="49" t="s">
        <v>19</v>
      </c>
      <c r="B25" s="50" t="s">
        <v>139</v>
      </c>
      <c r="C25" s="25" t="s">
        <v>189</v>
      </c>
    </row>
    <row r="26" spans="1:3" ht="42.75" customHeight="1" x14ac:dyDescent="0.25">
      <c r="A26" s="49" t="s">
        <v>21</v>
      </c>
      <c r="B26" s="50" t="s">
        <v>140</v>
      </c>
      <c r="C26" s="25" t="s">
        <v>542</v>
      </c>
    </row>
    <row r="27" spans="1:3" ht="42.75" customHeight="1" x14ac:dyDescent="0.25">
      <c r="A27" s="49" t="s">
        <v>23</v>
      </c>
      <c r="B27" s="50" t="s">
        <v>141</v>
      </c>
      <c r="C27" s="25" t="s">
        <v>543</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525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2CC9B-FA1D-44BF-BBA6-0062CB4604DB}">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0" t="str">
        <f>'1. паспорт местоположение'!$A$5:$C$5</f>
        <v>Год раскрытия информации: 2025 год</v>
      </c>
      <c r="B4" s="210"/>
      <c r="C4" s="210"/>
      <c r="D4" s="210"/>
      <c r="E4" s="210"/>
      <c r="F4" s="210"/>
      <c r="G4" s="210"/>
      <c r="H4" s="210"/>
      <c r="I4" s="210"/>
      <c r="J4" s="210"/>
      <c r="K4" s="210"/>
      <c r="L4" s="210"/>
      <c r="M4" s="210"/>
      <c r="N4" s="210"/>
      <c r="O4" s="210"/>
      <c r="P4" s="210"/>
      <c r="Q4" s="210"/>
      <c r="R4" s="210"/>
      <c r="S4" s="210"/>
      <c r="T4" s="210"/>
      <c r="U4" s="210"/>
      <c r="V4" s="210"/>
      <c r="W4" s="210"/>
      <c r="X4" s="210"/>
      <c r="Y4" s="210"/>
      <c r="Z4" s="210"/>
    </row>
    <row r="6" spans="1:28" ht="18.75" x14ac:dyDescent="0.25">
      <c r="A6" s="211" t="s">
        <v>3</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8"/>
      <c r="AB6" s="8"/>
    </row>
    <row r="7" spans="1:28" ht="18.75" x14ac:dyDescent="0.25">
      <c r="A7" s="211"/>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8"/>
      <c r="AB7" s="8"/>
    </row>
    <row r="8" spans="1:28" ht="15.75" x14ac:dyDescent="0.25">
      <c r="A8" s="212" t="s">
        <v>4</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10"/>
      <c r="AB8" s="10"/>
    </row>
    <row r="9" spans="1:28" ht="15.75" x14ac:dyDescent="0.25">
      <c r="A9" s="207" t="s">
        <v>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11"/>
      <c r="AB9" s="11"/>
    </row>
    <row r="10" spans="1:28" ht="18.75" x14ac:dyDescent="0.25">
      <c r="A10" s="211"/>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8"/>
      <c r="AB10" s="8"/>
    </row>
    <row r="11" spans="1:28" ht="15.75" x14ac:dyDescent="0.25">
      <c r="A11" s="212" t="str">
        <f>'1. паспорт местоположение'!$A$12</f>
        <v>O_СГЭС_4</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10"/>
      <c r="AB11" s="10"/>
    </row>
    <row r="12" spans="1:28" ht="15.75" x14ac:dyDescent="0.25">
      <c r="A12" s="207" t="s">
        <v>7</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11"/>
      <c r="AB12" s="11"/>
    </row>
    <row r="13" spans="1:28" ht="18.75" x14ac:dyDescent="0.2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52"/>
      <c r="AB13" s="52"/>
    </row>
    <row r="14" spans="1:28" ht="33.75" customHeight="1" x14ac:dyDescent="0.25">
      <c r="A14" s="212"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10"/>
      <c r="AB14" s="10"/>
    </row>
    <row r="15" spans="1:28" ht="15.75" x14ac:dyDescent="0.25">
      <c r="A15" s="207" t="s">
        <v>8</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11"/>
      <c r="AB15" s="11"/>
    </row>
    <row r="16" spans="1:28"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53"/>
      <c r="AB16" s="53"/>
    </row>
    <row r="17" spans="1:28" x14ac:dyDescent="0.25">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53"/>
      <c r="AB17" s="53"/>
    </row>
    <row r="18" spans="1:28" x14ac:dyDescent="0.25">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53"/>
      <c r="AB18" s="53"/>
    </row>
    <row r="19" spans="1:28" x14ac:dyDescent="0.25">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53"/>
      <c r="AB19" s="53"/>
    </row>
    <row r="20" spans="1:28"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53"/>
      <c r="AB20" s="53"/>
    </row>
    <row r="21" spans="1:28" x14ac:dyDescent="0.25">
      <c r="A21" s="243"/>
      <c r="B21" s="243"/>
      <c r="C21" s="243"/>
      <c r="D21" s="243"/>
      <c r="E21" s="243"/>
      <c r="F21" s="243"/>
      <c r="G21" s="243"/>
      <c r="H21" s="243"/>
      <c r="I21" s="243"/>
      <c r="J21" s="243"/>
      <c r="K21" s="243"/>
      <c r="L21" s="243"/>
      <c r="M21" s="243"/>
      <c r="N21" s="243"/>
      <c r="O21" s="243"/>
      <c r="P21" s="243"/>
      <c r="Q21" s="243"/>
      <c r="R21" s="243"/>
      <c r="S21" s="243"/>
      <c r="T21" s="243"/>
      <c r="U21" s="243"/>
      <c r="V21" s="243"/>
      <c r="W21" s="243"/>
      <c r="X21" s="243"/>
      <c r="Y21" s="243"/>
      <c r="Z21" s="243"/>
      <c r="AA21" s="53"/>
      <c r="AB21" s="53"/>
    </row>
    <row r="22" spans="1:28" x14ac:dyDescent="0.25">
      <c r="A22" s="244" t="s">
        <v>145</v>
      </c>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54"/>
      <c r="AB22" s="54"/>
    </row>
    <row r="23" spans="1:28" ht="32.25" customHeight="1" x14ac:dyDescent="0.25">
      <c r="A23" s="239" t="s">
        <v>146</v>
      </c>
      <c r="B23" s="240"/>
      <c r="C23" s="240"/>
      <c r="D23" s="240"/>
      <c r="E23" s="240"/>
      <c r="F23" s="240"/>
      <c r="G23" s="240"/>
      <c r="H23" s="240"/>
      <c r="I23" s="240"/>
      <c r="J23" s="240"/>
      <c r="K23" s="240"/>
      <c r="L23" s="241"/>
      <c r="M23" s="242" t="s">
        <v>147</v>
      </c>
      <c r="N23" s="242"/>
      <c r="O23" s="242"/>
      <c r="P23" s="242"/>
      <c r="Q23" s="242"/>
      <c r="R23" s="242"/>
      <c r="S23" s="242"/>
      <c r="T23" s="242"/>
      <c r="U23" s="242"/>
      <c r="V23" s="242"/>
      <c r="W23" s="242"/>
      <c r="X23" s="242"/>
      <c r="Y23" s="242"/>
      <c r="Z23" s="242"/>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4C331-1B55-4B78-9EEB-002957C018FF}">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1" t="s">
        <v>3</v>
      </c>
      <c r="B7" s="211"/>
      <c r="C7" s="211"/>
      <c r="D7" s="211"/>
      <c r="E7" s="211"/>
      <c r="F7" s="211"/>
      <c r="G7" s="211"/>
      <c r="H7" s="211"/>
      <c r="I7" s="211"/>
      <c r="J7" s="211"/>
      <c r="K7" s="211"/>
      <c r="L7" s="211"/>
      <c r="M7" s="211"/>
      <c r="N7" s="211"/>
      <c r="O7" s="211"/>
      <c r="P7" s="8"/>
      <c r="Q7" s="8"/>
      <c r="R7" s="8"/>
      <c r="S7" s="8"/>
      <c r="T7" s="8"/>
      <c r="U7" s="8"/>
      <c r="V7" s="8"/>
      <c r="W7" s="8"/>
      <c r="X7" s="8"/>
      <c r="Y7" s="8"/>
      <c r="Z7" s="8"/>
    </row>
    <row r="8" spans="1:28" s="3" customFormat="1" ht="18.75" x14ac:dyDescent="0.2">
      <c r="A8" s="211"/>
      <c r="B8" s="211"/>
      <c r="C8" s="211"/>
      <c r="D8" s="211"/>
      <c r="E8" s="211"/>
      <c r="F8" s="211"/>
      <c r="G8" s="211"/>
      <c r="H8" s="211"/>
      <c r="I8" s="211"/>
      <c r="J8" s="211"/>
      <c r="K8" s="211"/>
      <c r="L8" s="211"/>
      <c r="M8" s="211"/>
      <c r="N8" s="211"/>
      <c r="O8" s="211"/>
      <c r="P8" s="8"/>
      <c r="Q8" s="8"/>
      <c r="R8" s="8"/>
      <c r="S8" s="8"/>
      <c r="T8" s="8"/>
      <c r="U8" s="8"/>
      <c r="V8" s="8"/>
      <c r="W8" s="8"/>
      <c r="X8" s="8"/>
      <c r="Y8" s="8"/>
      <c r="Z8" s="8"/>
    </row>
    <row r="9" spans="1:28" s="3" customFormat="1" ht="18.75" x14ac:dyDescent="0.2">
      <c r="A9" s="212" t="s">
        <v>4</v>
      </c>
      <c r="B9" s="212"/>
      <c r="C9" s="212"/>
      <c r="D9" s="212"/>
      <c r="E9" s="212"/>
      <c r="F9" s="212"/>
      <c r="G9" s="212"/>
      <c r="H9" s="212"/>
      <c r="I9" s="212"/>
      <c r="J9" s="212"/>
      <c r="K9" s="212"/>
      <c r="L9" s="212"/>
      <c r="M9" s="212"/>
      <c r="N9" s="212"/>
      <c r="O9" s="212"/>
      <c r="P9" s="8"/>
      <c r="Q9" s="8"/>
      <c r="R9" s="8"/>
      <c r="S9" s="8"/>
      <c r="T9" s="8"/>
      <c r="U9" s="8"/>
      <c r="V9" s="8"/>
      <c r="W9" s="8"/>
      <c r="X9" s="8"/>
      <c r="Y9" s="8"/>
      <c r="Z9" s="8"/>
    </row>
    <row r="10" spans="1:28" s="3" customFormat="1" ht="18.75" x14ac:dyDescent="0.2">
      <c r="A10" s="207" t="s">
        <v>5</v>
      </c>
      <c r="B10" s="207"/>
      <c r="C10" s="207"/>
      <c r="D10" s="207"/>
      <c r="E10" s="207"/>
      <c r="F10" s="207"/>
      <c r="G10" s="207"/>
      <c r="H10" s="207"/>
      <c r="I10" s="207"/>
      <c r="J10" s="207"/>
      <c r="K10" s="207"/>
      <c r="L10" s="207"/>
      <c r="M10" s="207"/>
      <c r="N10" s="207"/>
      <c r="O10" s="207"/>
      <c r="P10" s="8"/>
      <c r="Q10" s="8"/>
      <c r="R10" s="8"/>
      <c r="S10" s="8"/>
      <c r="T10" s="8"/>
      <c r="U10" s="8"/>
      <c r="V10" s="8"/>
      <c r="W10" s="8"/>
      <c r="X10" s="8"/>
      <c r="Y10" s="8"/>
      <c r="Z10" s="8"/>
    </row>
    <row r="11" spans="1:28" s="3" customFormat="1" ht="18.75" x14ac:dyDescent="0.2">
      <c r="A11" s="211"/>
      <c r="B11" s="211"/>
      <c r="C11" s="211"/>
      <c r="D11" s="211"/>
      <c r="E11" s="211"/>
      <c r="F11" s="211"/>
      <c r="G11" s="211"/>
      <c r="H11" s="211"/>
      <c r="I11" s="211"/>
      <c r="J11" s="211"/>
      <c r="K11" s="211"/>
      <c r="L11" s="211"/>
      <c r="M11" s="211"/>
      <c r="N11" s="211"/>
      <c r="O11" s="211"/>
      <c r="P11" s="8"/>
      <c r="Q11" s="8"/>
      <c r="R11" s="8"/>
      <c r="S11" s="8"/>
      <c r="T11" s="8"/>
      <c r="U11" s="8"/>
      <c r="V11" s="8"/>
      <c r="W11" s="8"/>
      <c r="X11" s="8"/>
      <c r="Y11" s="8"/>
      <c r="Z11" s="8"/>
    </row>
    <row r="12" spans="1:28" s="3" customFormat="1" ht="18.75" x14ac:dyDescent="0.2">
      <c r="A12" s="212" t="str">
        <f>'1. паспорт местоположение'!$A$12</f>
        <v>O_СГЭС_4</v>
      </c>
      <c r="B12" s="212"/>
      <c r="C12" s="212"/>
      <c r="D12" s="212"/>
      <c r="E12" s="212"/>
      <c r="F12" s="212"/>
      <c r="G12" s="212"/>
      <c r="H12" s="212"/>
      <c r="I12" s="212"/>
      <c r="J12" s="212"/>
      <c r="K12" s="212"/>
      <c r="L12" s="212"/>
      <c r="M12" s="212"/>
      <c r="N12" s="212"/>
      <c r="O12" s="212"/>
      <c r="P12" s="8"/>
      <c r="Q12" s="8"/>
      <c r="R12" s="8"/>
      <c r="S12" s="8"/>
      <c r="T12" s="8"/>
      <c r="U12" s="8"/>
      <c r="V12" s="8"/>
      <c r="W12" s="8"/>
      <c r="X12" s="8"/>
      <c r="Y12" s="8"/>
      <c r="Z12" s="8"/>
    </row>
    <row r="13" spans="1:28" s="3" customFormat="1" ht="18.75" x14ac:dyDescent="0.2">
      <c r="A13" s="207" t="s">
        <v>7</v>
      </c>
      <c r="B13" s="207"/>
      <c r="C13" s="207"/>
      <c r="D13" s="207"/>
      <c r="E13" s="207"/>
      <c r="F13" s="207"/>
      <c r="G13" s="207"/>
      <c r="H13" s="207"/>
      <c r="I13" s="207"/>
      <c r="J13" s="207"/>
      <c r="K13" s="207"/>
      <c r="L13" s="207"/>
      <c r="M13" s="207"/>
      <c r="N13" s="207"/>
      <c r="O13" s="207"/>
      <c r="P13" s="8"/>
      <c r="Q13" s="8"/>
      <c r="R13" s="8"/>
      <c r="S13" s="8"/>
      <c r="T13" s="8"/>
      <c r="U13" s="8"/>
      <c r="V13" s="8"/>
      <c r="W13" s="8"/>
      <c r="X13" s="8"/>
      <c r="Y13" s="8"/>
      <c r="Z13" s="8"/>
    </row>
    <row r="14" spans="1:28" s="3" customFormat="1" ht="15.75" customHeight="1" x14ac:dyDescent="0.2">
      <c r="A14" s="215"/>
      <c r="B14" s="215"/>
      <c r="C14" s="215"/>
      <c r="D14" s="215"/>
      <c r="E14" s="215"/>
      <c r="F14" s="215"/>
      <c r="G14" s="215"/>
      <c r="H14" s="215"/>
      <c r="I14" s="215"/>
      <c r="J14" s="215"/>
      <c r="K14" s="215"/>
      <c r="L14" s="215"/>
      <c r="M14" s="215"/>
      <c r="N14" s="215"/>
      <c r="O14" s="215"/>
      <c r="P14" s="12"/>
      <c r="Q14" s="12"/>
      <c r="R14" s="12"/>
      <c r="S14" s="12"/>
      <c r="T14" s="12"/>
      <c r="U14" s="12"/>
      <c r="V14" s="12"/>
      <c r="W14" s="12"/>
      <c r="X14" s="12"/>
      <c r="Y14" s="12"/>
      <c r="Z14" s="12"/>
    </row>
    <row r="15" spans="1:28" s="13" customFormat="1" ht="45.75" customHeight="1" x14ac:dyDescent="0.2">
      <c r="A15" s="206"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06"/>
      <c r="C15" s="206"/>
      <c r="D15" s="206"/>
      <c r="E15" s="206"/>
      <c r="F15" s="206"/>
      <c r="G15" s="206"/>
      <c r="H15" s="206"/>
      <c r="I15" s="206"/>
      <c r="J15" s="206"/>
      <c r="K15" s="206"/>
      <c r="L15" s="206"/>
      <c r="M15" s="206"/>
      <c r="N15" s="206"/>
      <c r="O15" s="206"/>
      <c r="P15" s="10"/>
      <c r="Q15" s="10"/>
      <c r="R15" s="10"/>
      <c r="S15" s="10"/>
      <c r="T15" s="10"/>
      <c r="U15" s="10"/>
      <c r="V15" s="10"/>
      <c r="W15" s="10"/>
      <c r="X15" s="10"/>
      <c r="Y15" s="10"/>
      <c r="Z15" s="10"/>
    </row>
    <row r="16" spans="1:28" s="13" customFormat="1" ht="15" customHeight="1" x14ac:dyDescent="0.2">
      <c r="A16" s="207" t="s">
        <v>8</v>
      </c>
      <c r="B16" s="207"/>
      <c r="C16" s="207"/>
      <c r="D16" s="207"/>
      <c r="E16" s="207"/>
      <c r="F16" s="207"/>
      <c r="G16" s="207"/>
      <c r="H16" s="207"/>
      <c r="I16" s="207"/>
      <c r="J16" s="207"/>
      <c r="K16" s="207"/>
      <c r="L16" s="207"/>
      <c r="M16" s="207"/>
      <c r="N16" s="207"/>
      <c r="O16" s="207"/>
      <c r="P16" s="11"/>
      <c r="Q16" s="11"/>
      <c r="R16" s="11"/>
      <c r="S16" s="11"/>
      <c r="T16" s="11"/>
      <c r="U16" s="11"/>
      <c r="V16" s="11"/>
      <c r="W16" s="11"/>
      <c r="X16" s="11"/>
      <c r="Y16" s="11"/>
      <c r="Z16" s="11"/>
    </row>
    <row r="17" spans="1:26" s="13" customFormat="1" ht="15" customHeight="1" x14ac:dyDescent="0.2">
      <c r="A17" s="215"/>
      <c r="B17" s="215"/>
      <c r="C17" s="215"/>
      <c r="D17" s="215"/>
      <c r="E17" s="215"/>
      <c r="F17" s="215"/>
      <c r="G17" s="215"/>
      <c r="H17" s="215"/>
      <c r="I17" s="215"/>
      <c r="J17" s="215"/>
      <c r="K17" s="215"/>
      <c r="L17" s="215"/>
      <c r="M17" s="215"/>
      <c r="N17" s="215"/>
      <c r="O17" s="215"/>
      <c r="P17" s="12"/>
      <c r="Q17" s="12"/>
      <c r="R17" s="12"/>
      <c r="S17" s="12"/>
      <c r="T17" s="12"/>
      <c r="U17" s="12"/>
      <c r="V17" s="12"/>
      <c r="W17" s="12"/>
    </row>
    <row r="18" spans="1:26" s="13" customFormat="1" ht="91.5" customHeight="1" x14ac:dyDescent="0.2">
      <c r="A18" s="245" t="s">
        <v>172</v>
      </c>
      <c r="B18" s="245"/>
      <c r="C18" s="245"/>
      <c r="D18" s="245"/>
      <c r="E18" s="245"/>
      <c r="F18" s="245"/>
      <c r="G18" s="245"/>
      <c r="H18" s="245"/>
      <c r="I18" s="245"/>
      <c r="J18" s="245"/>
      <c r="K18" s="245"/>
      <c r="L18" s="245"/>
      <c r="M18" s="245"/>
      <c r="N18" s="245"/>
      <c r="O18" s="245"/>
      <c r="P18" s="14"/>
      <c r="Q18" s="14"/>
      <c r="R18" s="14"/>
      <c r="S18" s="14"/>
      <c r="T18" s="14"/>
      <c r="U18" s="14"/>
      <c r="V18" s="14"/>
      <c r="W18" s="14"/>
      <c r="X18" s="14"/>
      <c r="Y18" s="14"/>
      <c r="Z18" s="14"/>
    </row>
    <row r="19" spans="1:26" s="13" customFormat="1" ht="78" customHeight="1" x14ac:dyDescent="0.2">
      <c r="A19" s="213" t="s">
        <v>10</v>
      </c>
      <c r="B19" s="213" t="s">
        <v>173</v>
      </c>
      <c r="C19" s="213" t="s">
        <v>174</v>
      </c>
      <c r="D19" s="213" t="s">
        <v>175</v>
      </c>
      <c r="E19" s="246" t="s">
        <v>176</v>
      </c>
      <c r="F19" s="247"/>
      <c r="G19" s="247"/>
      <c r="H19" s="247"/>
      <c r="I19" s="248"/>
      <c r="J19" s="213" t="s">
        <v>177</v>
      </c>
      <c r="K19" s="213"/>
      <c r="L19" s="213"/>
      <c r="M19" s="213"/>
      <c r="N19" s="213"/>
      <c r="O19" s="213"/>
      <c r="P19" s="12"/>
      <c r="Q19" s="12"/>
      <c r="R19" s="12"/>
      <c r="S19" s="12"/>
      <c r="T19" s="12"/>
      <c r="U19" s="12"/>
      <c r="V19" s="12"/>
      <c r="W19" s="12"/>
    </row>
    <row r="20" spans="1:26" s="13" customFormat="1" ht="51" customHeight="1" x14ac:dyDescent="0.2">
      <c r="A20" s="213"/>
      <c r="B20" s="213"/>
      <c r="C20" s="213"/>
      <c r="D20" s="213"/>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430BB-45B5-4EB7-AE3A-ECAB9142F4EA}">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3" t="str">
        <f>'1. паспорт местоположение'!$A$5:$C$5</f>
        <v>Год раскрытия информации: 2025 год</v>
      </c>
      <c r="B5" s="253"/>
      <c r="C5" s="253"/>
      <c r="D5" s="253"/>
      <c r="E5" s="253"/>
      <c r="F5" s="253"/>
      <c r="G5" s="253"/>
      <c r="H5" s="253"/>
      <c r="I5" s="253"/>
      <c r="J5" s="253"/>
      <c r="K5" s="253"/>
      <c r="L5" s="253"/>
      <c r="M5" s="253"/>
      <c r="N5" s="253"/>
      <c r="O5" s="253"/>
      <c r="P5" s="253"/>
      <c r="Q5" s="253"/>
      <c r="R5" s="253"/>
      <c r="S5" s="253"/>
    </row>
    <row r="6" spans="1:19" s="3" customFormat="1" ht="15.75" x14ac:dyDescent="0.2">
      <c r="A6" s="65"/>
      <c r="B6" s="65"/>
      <c r="C6" s="65"/>
      <c r="D6" s="65"/>
      <c r="E6" s="65"/>
      <c r="F6" s="65"/>
      <c r="G6" s="65"/>
      <c r="H6" s="65"/>
      <c r="I6" s="65"/>
      <c r="J6" s="65"/>
      <c r="K6" s="65"/>
      <c r="L6" s="65"/>
      <c r="M6" s="65"/>
    </row>
    <row r="7" spans="1:19" s="3" customFormat="1" ht="20.25" x14ac:dyDescent="0.2">
      <c r="A7" s="254" t="s">
        <v>3</v>
      </c>
      <c r="B7" s="254"/>
      <c r="C7" s="254"/>
      <c r="D7" s="254"/>
      <c r="E7" s="254"/>
      <c r="F7" s="254"/>
      <c r="G7" s="254"/>
      <c r="H7" s="254"/>
      <c r="I7" s="254"/>
      <c r="J7" s="254"/>
      <c r="K7" s="254"/>
      <c r="L7" s="254"/>
      <c r="M7" s="254"/>
      <c r="N7" s="254"/>
      <c r="O7" s="254"/>
      <c r="P7" s="254"/>
      <c r="Q7" s="254"/>
      <c r="R7" s="254"/>
      <c r="S7" s="254"/>
    </row>
    <row r="8" spans="1:19" s="3" customFormat="1" ht="15.75" x14ac:dyDescent="0.2">
      <c r="A8" s="65"/>
      <c r="B8" s="65"/>
      <c r="C8" s="65"/>
      <c r="D8" s="65"/>
      <c r="E8" s="65"/>
      <c r="F8" s="65"/>
      <c r="G8" s="65"/>
      <c r="H8" s="65"/>
      <c r="I8" s="65"/>
      <c r="J8" s="65"/>
      <c r="K8" s="65"/>
      <c r="L8" s="65"/>
      <c r="M8" s="65"/>
    </row>
    <row r="9" spans="1:19" s="3" customFormat="1" ht="18.75" customHeight="1" x14ac:dyDescent="0.2">
      <c r="A9" s="209" t="s">
        <v>4</v>
      </c>
      <c r="B9" s="209"/>
      <c r="C9" s="209"/>
      <c r="D9" s="209"/>
      <c r="E9" s="209"/>
      <c r="F9" s="209"/>
      <c r="G9" s="209"/>
      <c r="H9" s="209"/>
      <c r="I9" s="209"/>
      <c r="J9" s="209"/>
      <c r="K9" s="209"/>
      <c r="L9" s="209"/>
      <c r="M9" s="209"/>
      <c r="N9" s="209"/>
      <c r="O9" s="209"/>
      <c r="P9" s="209"/>
      <c r="Q9" s="209"/>
      <c r="R9" s="209"/>
      <c r="S9" s="209"/>
    </row>
    <row r="10" spans="1:19" s="3" customFormat="1" ht="18.75" customHeight="1" x14ac:dyDescent="0.2">
      <c r="A10" s="207" t="s">
        <v>5</v>
      </c>
      <c r="B10" s="207"/>
      <c r="C10" s="207"/>
      <c r="D10" s="207"/>
      <c r="E10" s="207"/>
      <c r="F10" s="207"/>
      <c r="G10" s="207"/>
      <c r="H10" s="207"/>
      <c r="I10" s="207"/>
      <c r="J10" s="207"/>
      <c r="K10" s="207"/>
      <c r="L10" s="207"/>
      <c r="M10" s="207"/>
      <c r="N10" s="207"/>
      <c r="O10" s="207"/>
      <c r="P10" s="207"/>
      <c r="Q10" s="207"/>
      <c r="R10" s="207"/>
      <c r="S10" s="207"/>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5" t="str">
        <f>'1. паспорт местоположение'!$A$12</f>
        <v>O_СГЭС_4</v>
      </c>
      <c r="B12" s="255"/>
      <c r="C12" s="255"/>
      <c r="D12" s="255"/>
      <c r="E12" s="255"/>
      <c r="F12" s="255"/>
      <c r="G12" s="255"/>
      <c r="H12" s="255"/>
      <c r="I12" s="255"/>
      <c r="J12" s="255"/>
      <c r="K12" s="255"/>
      <c r="L12" s="255"/>
      <c r="M12" s="255"/>
      <c r="N12" s="255"/>
      <c r="O12" s="255"/>
      <c r="P12" s="255"/>
      <c r="Q12" s="255"/>
      <c r="R12" s="255"/>
      <c r="S12" s="255"/>
    </row>
    <row r="13" spans="1:19" s="3" customFormat="1" ht="18.75" customHeight="1" x14ac:dyDescent="0.2">
      <c r="A13" s="207" t="s">
        <v>7</v>
      </c>
      <c r="B13" s="207"/>
      <c r="C13" s="207"/>
      <c r="D13" s="207"/>
      <c r="E13" s="207"/>
      <c r="F13" s="207"/>
      <c r="G13" s="207"/>
      <c r="H13" s="207"/>
      <c r="I13" s="207"/>
      <c r="J13" s="207"/>
      <c r="K13" s="207"/>
      <c r="L13" s="207"/>
      <c r="M13" s="207"/>
      <c r="N13" s="207"/>
      <c r="O13" s="207"/>
      <c r="P13" s="207"/>
      <c r="Q13" s="207"/>
      <c r="R13" s="207"/>
      <c r="S13" s="207"/>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1"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51"/>
      <c r="C15" s="251"/>
      <c r="D15" s="251"/>
      <c r="E15" s="251"/>
      <c r="F15" s="251"/>
      <c r="G15" s="251"/>
      <c r="H15" s="251"/>
      <c r="I15" s="251"/>
      <c r="J15" s="251"/>
      <c r="K15" s="251"/>
      <c r="L15" s="251"/>
      <c r="M15" s="251"/>
      <c r="N15" s="251"/>
      <c r="O15" s="251"/>
      <c r="P15" s="251"/>
      <c r="Q15" s="251"/>
      <c r="R15" s="251"/>
      <c r="S15" s="251"/>
    </row>
    <row r="16" spans="1:19" s="13" customFormat="1" ht="15" customHeight="1" x14ac:dyDescent="0.2">
      <c r="A16" s="207" t="s">
        <v>8</v>
      </c>
      <c r="B16" s="207"/>
      <c r="C16" s="207"/>
      <c r="D16" s="207"/>
      <c r="E16" s="207"/>
      <c r="F16" s="207"/>
      <c r="G16" s="207"/>
      <c r="H16" s="207"/>
      <c r="I16" s="207"/>
      <c r="J16" s="207"/>
      <c r="K16" s="207"/>
      <c r="L16" s="207"/>
      <c r="M16" s="207"/>
      <c r="N16" s="207"/>
      <c r="O16" s="207"/>
      <c r="P16" s="207"/>
      <c r="Q16" s="207"/>
      <c r="R16" s="207"/>
      <c r="S16" s="207"/>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06" t="s">
        <v>190</v>
      </c>
      <c r="B18" s="212"/>
      <c r="C18" s="212"/>
      <c r="D18" s="212"/>
      <c r="E18" s="212"/>
      <c r="F18" s="212"/>
      <c r="G18" s="212"/>
      <c r="H18" s="212"/>
      <c r="I18" s="212"/>
      <c r="J18" s="212"/>
      <c r="K18" s="212"/>
      <c r="L18" s="212"/>
      <c r="M18" s="212"/>
      <c r="N18" s="212"/>
      <c r="O18" s="212"/>
      <c r="P18" s="212"/>
      <c r="Q18" s="212"/>
      <c r="R18" s="212"/>
      <c r="S18" s="212"/>
    </row>
    <row r="19" spans="1:20" s="13" customFormat="1" ht="15" customHeight="1" x14ac:dyDescent="0.2">
      <c r="A19" s="207"/>
      <c r="B19" s="207"/>
      <c r="C19" s="207"/>
      <c r="D19" s="207"/>
      <c r="E19" s="207"/>
      <c r="F19" s="207"/>
      <c r="G19" s="207"/>
      <c r="H19" s="207"/>
      <c r="I19" s="207"/>
      <c r="J19" s="207"/>
      <c r="K19" s="207"/>
      <c r="L19" s="207"/>
      <c r="M19" s="207"/>
      <c r="N19" s="207"/>
      <c r="O19" s="207"/>
      <c r="P19" s="207"/>
      <c r="Q19" s="207"/>
      <c r="R19" s="207"/>
      <c r="S19" s="207"/>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3012636.2658333336</v>
      </c>
      <c r="C25" s="46"/>
      <c r="D25" s="252"/>
      <c r="E25" s="252"/>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49" t="s">
        <v>195</v>
      </c>
      <c r="E26" s="249"/>
      <c r="F26" s="249"/>
      <c r="G26" s="78" t="str">
        <f>IF(B93="исключен","проект исключен",IF(SUM(B88:W88)=0,"не окупается",SUM(B88:W88)))</f>
        <v>не окупается</v>
      </c>
      <c r="H26" s="79"/>
      <c r="I26" s="80"/>
      <c r="J26" s="80"/>
      <c r="K26" s="80"/>
      <c r="L26" s="80"/>
      <c r="M26" s="80"/>
      <c r="N26" s="80"/>
      <c r="O26" s="80"/>
      <c r="P26" s="80"/>
      <c r="Q26" s="80"/>
      <c r="R26" s="80"/>
      <c r="T26" s="74"/>
    </row>
    <row r="27" spans="1:20" ht="16.5" customHeight="1" x14ac:dyDescent="0.25">
      <c r="A27" s="75" t="s">
        <v>196</v>
      </c>
      <c r="B27" s="76">
        <v>35</v>
      </c>
      <c r="C27" s="46"/>
      <c r="D27" s="249" t="s">
        <v>197</v>
      </c>
      <c r="E27" s="249"/>
      <c r="F27" s="249"/>
      <c r="G27" s="78" t="str">
        <f>IF(B93="исключен","проект исключен",IF(SUM(B89:W89)=0,"не окупается",SUM(B89:W89)))</f>
        <v>не окупается</v>
      </c>
      <c r="H27" s="80"/>
      <c r="I27" s="80"/>
      <c r="J27" s="80"/>
      <c r="K27" s="80"/>
      <c r="L27" s="80"/>
      <c r="M27" s="80"/>
      <c r="N27" s="80"/>
      <c r="O27" s="80"/>
      <c r="P27" s="80"/>
      <c r="Q27" s="80"/>
      <c r="R27" s="80"/>
      <c r="T27" s="74"/>
    </row>
    <row r="28" spans="1:20" ht="24" customHeight="1" x14ac:dyDescent="0.25">
      <c r="A28" s="75" t="s">
        <v>198</v>
      </c>
      <c r="B28" s="76">
        <v>1</v>
      </c>
      <c r="C28" s="46"/>
      <c r="D28" s="250" t="s">
        <v>199</v>
      </c>
      <c r="E28" s="250"/>
      <c r="F28" s="250"/>
      <c r="G28" s="81">
        <f>IFERROR(IF(B92=0,0,INDEX(A1:W100,86,MATCH(B92+15,45:45,0))),0)</f>
        <v>18436537.976528026</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86075.321880952382</v>
      </c>
      <c r="E65" s="110">
        <f t="shared" si="10"/>
        <v>86075.321880952382</v>
      </c>
      <c r="F65" s="110">
        <f t="shared" si="10"/>
        <v>86075.321880952382</v>
      </c>
      <c r="G65" s="110">
        <f t="shared" si="10"/>
        <v>86075.321880952382</v>
      </c>
      <c r="H65" s="110">
        <f t="shared" si="10"/>
        <v>86075.321880952382</v>
      </c>
      <c r="I65" s="110">
        <f t="shared" si="10"/>
        <v>86075.321880952382</v>
      </c>
      <c r="J65" s="110">
        <f t="shared" si="10"/>
        <v>86075.321880952382</v>
      </c>
      <c r="K65" s="110">
        <f t="shared" si="10"/>
        <v>86075.321880952382</v>
      </c>
      <c r="L65" s="110">
        <f t="shared" si="10"/>
        <v>86075.321880952382</v>
      </c>
      <c r="M65" s="110">
        <f t="shared" si="10"/>
        <v>86075.321880952382</v>
      </c>
      <c r="N65" s="110">
        <f t="shared" si="10"/>
        <v>86075.321880952382</v>
      </c>
      <c r="O65" s="110">
        <f t="shared" si="10"/>
        <v>86075.321880952382</v>
      </c>
      <c r="P65" s="110">
        <f t="shared" si="10"/>
        <v>86075.321880952382</v>
      </c>
      <c r="Q65" s="110">
        <f t="shared" si="10"/>
        <v>86075.321880952382</v>
      </c>
      <c r="R65" s="110">
        <f t="shared" si="10"/>
        <v>86075.321880952382</v>
      </c>
      <c r="S65" s="110">
        <f t="shared" si="10"/>
        <v>86075.321880952382</v>
      </c>
      <c r="T65" s="110">
        <f t="shared" si="10"/>
        <v>86075.321880952382</v>
      </c>
      <c r="U65" s="110">
        <f t="shared" si="10"/>
        <v>86075.321880952382</v>
      </c>
      <c r="V65" s="110">
        <f t="shared" si="10"/>
        <v>86075.321880952382</v>
      </c>
      <c r="W65" s="110">
        <f t="shared" si="10"/>
        <v>86075.321880952382</v>
      </c>
    </row>
    <row r="66" spans="1:23" ht="11.25" customHeight="1" x14ac:dyDescent="0.25">
      <c r="A66" s="75" t="s">
        <v>237</v>
      </c>
      <c r="B66" s="110">
        <f>IF(AND(B45&gt;$B$92,B45&lt;=$B$92+$B$27),B65,0)</f>
        <v>0</v>
      </c>
      <c r="C66" s="110">
        <f t="shared" ref="C66:W66" si="11">IF(AND(C45&gt;$B$92,C45&lt;=$B$92+$B$27),C65+B66,0)</f>
        <v>0</v>
      </c>
      <c r="D66" s="110">
        <f t="shared" si="11"/>
        <v>86075.321880952382</v>
      </c>
      <c r="E66" s="110">
        <f t="shared" si="11"/>
        <v>172150.64376190476</v>
      </c>
      <c r="F66" s="110">
        <f t="shared" si="11"/>
        <v>258225.96564285713</v>
      </c>
      <c r="G66" s="110">
        <f t="shared" si="11"/>
        <v>344301.28752380953</v>
      </c>
      <c r="H66" s="110">
        <f t="shared" si="11"/>
        <v>430376.60940476193</v>
      </c>
      <c r="I66" s="110">
        <f t="shared" si="11"/>
        <v>516451.93128571432</v>
      </c>
      <c r="J66" s="110">
        <f t="shared" si="11"/>
        <v>602527.25316666672</v>
      </c>
      <c r="K66" s="110">
        <f t="shared" si="11"/>
        <v>688602.57504761906</v>
      </c>
      <c r="L66" s="110">
        <f t="shared" si="11"/>
        <v>774677.8969285714</v>
      </c>
      <c r="M66" s="110">
        <f t="shared" si="11"/>
        <v>860753.21880952374</v>
      </c>
      <c r="N66" s="110">
        <f t="shared" si="11"/>
        <v>946828.54069047607</v>
      </c>
      <c r="O66" s="110">
        <f t="shared" si="11"/>
        <v>1032903.8625714284</v>
      </c>
      <c r="P66" s="110">
        <f t="shared" si="11"/>
        <v>1118979.1844523808</v>
      </c>
      <c r="Q66" s="110">
        <f t="shared" si="11"/>
        <v>1205054.5063333332</v>
      </c>
      <c r="R66" s="110">
        <f t="shared" si="11"/>
        <v>1291129.8282142857</v>
      </c>
      <c r="S66" s="110">
        <f t="shared" si="11"/>
        <v>1377205.1500952381</v>
      </c>
      <c r="T66" s="110">
        <f t="shared" si="11"/>
        <v>1463280.4719761906</v>
      </c>
      <c r="U66" s="110">
        <f t="shared" si="11"/>
        <v>1549355.793857143</v>
      </c>
      <c r="V66" s="110">
        <f t="shared" si="11"/>
        <v>1635431.1157380955</v>
      </c>
      <c r="W66" s="110">
        <f t="shared" si="11"/>
        <v>1721506.4376190479</v>
      </c>
    </row>
    <row r="67" spans="1:23" ht="25.5" customHeight="1" x14ac:dyDescent="0.25">
      <c r="A67" s="111" t="s">
        <v>238</v>
      </c>
      <c r="B67" s="107">
        <f t="shared" ref="B67:W67" si="12">B64-B65</f>
        <v>0</v>
      </c>
      <c r="C67" s="107">
        <f t="shared" si="12"/>
        <v>1867174.4212495829</v>
      </c>
      <c r="D67" s="107">
        <f>D64-D65</f>
        <v>1911955.3025817375</v>
      </c>
      <c r="E67" s="107">
        <f t="shared" si="12"/>
        <v>2107681.2369510168</v>
      </c>
      <c r="F67" s="107">
        <f t="shared" si="12"/>
        <v>2322881.5147536714</v>
      </c>
      <c r="G67" s="107">
        <f t="shared" si="12"/>
        <v>2559521.2998611899</v>
      </c>
      <c r="H67" s="107">
        <f t="shared" si="12"/>
        <v>2819766.4736568728</v>
      </c>
      <c r="I67" s="107">
        <f t="shared" si="12"/>
        <v>3106004.3452125965</v>
      </c>
      <c r="J67" s="107">
        <f t="shared" si="12"/>
        <v>3420866.5163053549</v>
      </c>
      <c r="K67" s="107">
        <f t="shared" si="12"/>
        <v>3767254.1270024725</v>
      </c>
      <c r="L67" s="107">
        <f t="shared" si="12"/>
        <v>4148365.7313187188</v>
      </c>
      <c r="M67" s="107">
        <f t="shared" si="12"/>
        <v>4567728.078737515</v>
      </c>
      <c r="N67" s="107">
        <f t="shared" si="12"/>
        <v>5029230.1064590868</v>
      </c>
      <c r="O67" s="107">
        <f t="shared" si="12"/>
        <v>5537160.4793857159</v>
      </c>
      <c r="P67" s="107">
        <f t="shared" si="12"/>
        <v>6096249.0504053291</v>
      </c>
      <c r="Q67" s="107">
        <f t="shared" si="12"/>
        <v>6711712.6528505562</v>
      </c>
      <c r="R67" s="107">
        <f t="shared" si="12"/>
        <v>7389305.6804913925</v>
      </c>
      <c r="S67" s="107">
        <f t="shared" si="12"/>
        <v>8135375.958508105</v>
      </c>
      <c r="T67" s="107">
        <f t="shared" si="12"/>
        <v>8956926.4620766714</v>
      </c>
      <c r="U67" s="107">
        <f t="shared" si="12"/>
        <v>9861683.498023903</v>
      </c>
      <c r="V67" s="107">
        <f t="shared" si="12"/>
        <v>10858172.030072652</v>
      </c>
      <c r="W67" s="107">
        <f t="shared" si="12"/>
        <v>11955798.900163203</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1911955.3025817375</v>
      </c>
      <c r="E69" s="106">
        <f>E67+E68</f>
        <v>2107681.2369510168</v>
      </c>
      <c r="F69" s="106">
        <f t="shared" ref="F69:W69" si="14">F67-F68</f>
        <v>2322881.5147536714</v>
      </c>
      <c r="G69" s="106">
        <f t="shared" si="14"/>
        <v>2559521.2998611899</v>
      </c>
      <c r="H69" s="106">
        <f t="shared" si="14"/>
        <v>2819766.4736568728</v>
      </c>
      <c r="I69" s="106">
        <f t="shared" si="14"/>
        <v>3106004.3452125965</v>
      </c>
      <c r="J69" s="106">
        <f t="shared" si="14"/>
        <v>3420866.5163053549</v>
      </c>
      <c r="K69" s="106">
        <f t="shared" si="14"/>
        <v>3767254.1270024725</v>
      </c>
      <c r="L69" s="106">
        <f t="shared" si="14"/>
        <v>4148365.7313187188</v>
      </c>
      <c r="M69" s="106">
        <f t="shared" si="14"/>
        <v>4567728.078737515</v>
      </c>
      <c r="N69" s="106">
        <f t="shared" si="14"/>
        <v>5029230.1064590868</v>
      </c>
      <c r="O69" s="106">
        <f t="shared" si="14"/>
        <v>5537160.4793857159</v>
      </c>
      <c r="P69" s="106">
        <f t="shared" si="14"/>
        <v>6096249.0504053291</v>
      </c>
      <c r="Q69" s="106">
        <f t="shared" si="14"/>
        <v>6711712.6528505562</v>
      </c>
      <c r="R69" s="106">
        <f t="shared" si="14"/>
        <v>7389305.6804913925</v>
      </c>
      <c r="S69" s="106">
        <f t="shared" si="14"/>
        <v>8135375.958508105</v>
      </c>
      <c r="T69" s="106">
        <f t="shared" si="14"/>
        <v>8956926.4620766714</v>
      </c>
      <c r="U69" s="106">
        <f t="shared" si="14"/>
        <v>9861683.498023903</v>
      </c>
      <c r="V69" s="106">
        <f t="shared" si="14"/>
        <v>10858172.030072652</v>
      </c>
      <c r="W69" s="106">
        <f t="shared" si="14"/>
        <v>11955798.900163203</v>
      </c>
    </row>
    <row r="70" spans="1:23" ht="12" customHeight="1" x14ac:dyDescent="0.25">
      <c r="A70" s="75" t="s">
        <v>208</v>
      </c>
      <c r="B70" s="103">
        <f t="shared" ref="B70:W70" si="15">-IF(B69&gt;0, B69*$B$35, 0)</f>
        <v>0</v>
      </c>
      <c r="C70" s="103">
        <f t="shared" si="15"/>
        <v>-373434.88424991659</v>
      </c>
      <c r="D70" s="103">
        <f t="shared" si="15"/>
        <v>-382391.06051634753</v>
      </c>
      <c r="E70" s="103">
        <f t="shared" si="15"/>
        <v>-421536.24739020341</v>
      </c>
      <c r="F70" s="103">
        <f t="shared" si="15"/>
        <v>-464576.30295073427</v>
      </c>
      <c r="G70" s="103">
        <f t="shared" si="15"/>
        <v>-511904.25997223798</v>
      </c>
      <c r="H70" s="103">
        <f t="shared" si="15"/>
        <v>-563953.2947313746</v>
      </c>
      <c r="I70" s="103">
        <f t="shared" si="15"/>
        <v>-621200.86904251936</v>
      </c>
      <c r="J70" s="103">
        <f t="shared" si="15"/>
        <v>-684173.30326107098</v>
      </c>
      <c r="K70" s="103">
        <f t="shared" si="15"/>
        <v>-753450.8254004945</v>
      </c>
      <c r="L70" s="103">
        <f t="shared" si="15"/>
        <v>-829673.14626374375</v>
      </c>
      <c r="M70" s="103">
        <f t="shared" si="15"/>
        <v>-913545.615747503</v>
      </c>
      <c r="N70" s="103">
        <f t="shared" si="15"/>
        <v>-1005846.0212918174</v>
      </c>
      <c r="O70" s="103">
        <f t="shared" si="15"/>
        <v>-1107432.0958771433</v>
      </c>
      <c r="P70" s="103">
        <f t="shared" si="15"/>
        <v>-1219249.8100810659</v>
      </c>
      <c r="Q70" s="103">
        <f t="shared" si="15"/>
        <v>-1342342.5305701112</v>
      </c>
      <c r="R70" s="103">
        <f t="shared" si="15"/>
        <v>-1477861.1360982787</v>
      </c>
      <c r="S70" s="103">
        <f t="shared" si="15"/>
        <v>-1627075.1917016211</v>
      </c>
      <c r="T70" s="103">
        <f t="shared" si="15"/>
        <v>-1791385.2924153344</v>
      </c>
      <c r="U70" s="103">
        <f t="shared" si="15"/>
        <v>-1972336.6996047806</v>
      </c>
      <c r="V70" s="103">
        <f t="shared" si="15"/>
        <v>-2171634.4060145305</v>
      </c>
      <c r="W70" s="103">
        <f t="shared" si="15"/>
        <v>-2391159.7800326408</v>
      </c>
    </row>
    <row r="71" spans="1:23" ht="12.75" customHeight="1" thickBot="1" x14ac:dyDescent="0.3">
      <c r="A71" s="112" t="s">
        <v>241</v>
      </c>
      <c r="B71" s="113">
        <f t="shared" ref="B71:W71" si="16">B69+B70</f>
        <v>0</v>
      </c>
      <c r="C71" s="113">
        <f>C69+C70</f>
        <v>1493739.5369996664</v>
      </c>
      <c r="D71" s="113">
        <f t="shared" si="16"/>
        <v>1529564.2420653901</v>
      </c>
      <c r="E71" s="113">
        <f t="shared" si="16"/>
        <v>1686144.9895608134</v>
      </c>
      <c r="F71" s="113">
        <f t="shared" si="16"/>
        <v>1858305.2118029371</v>
      </c>
      <c r="G71" s="113">
        <f t="shared" si="16"/>
        <v>2047617.0398889519</v>
      </c>
      <c r="H71" s="113">
        <f t="shared" si="16"/>
        <v>2255813.1789254984</v>
      </c>
      <c r="I71" s="113">
        <f t="shared" si="16"/>
        <v>2484803.476170077</v>
      </c>
      <c r="J71" s="113">
        <f t="shared" si="16"/>
        <v>2736693.2130442839</v>
      </c>
      <c r="K71" s="113">
        <f t="shared" si="16"/>
        <v>3013803.301601978</v>
      </c>
      <c r="L71" s="113">
        <f t="shared" si="16"/>
        <v>3318692.585054975</v>
      </c>
      <c r="M71" s="113">
        <f t="shared" si="16"/>
        <v>3654182.462990012</v>
      </c>
      <c r="N71" s="113">
        <f t="shared" si="16"/>
        <v>4023384.0851672692</v>
      </c>
      <c r="O71" s="113">
        <f t="shared" si="16"/>
        <v>4429728.3835085724</v>
      </c>
      <c r="P71" s="113">
        <f t="shared" si="16"/>
        <v>4876999.2403242635</v>
      </c>
      <c r="Q71" s="113">
        <f t="shared" si="16"/>
        <v>5369370.1222804449</v>
      </c>
      <c r="R71" s="113">
        <f t="shared" si="16"/>
        <v>5911444.5443931138</v>
      </c>
      <c r="S71" s="113">
        <f t="shared" si="16"/>
        <v>6508300.7668064842</v>
      </c>
      <c r="T71" s="113">
        <f t="shared" si="16"/>
        <v>7165541.1696613375</v>
      </c>
      <c r="U71" s="113">
        <f t="shared" si="16"/>
        <v>7889346.7984191226</v>
      </c>
      <c r="V71" s="113">
        <f t="shared" si="16"/>
        <v>8686537.6240581218</v>
      </c>
      <c r="W71" s="113">
        <f t="shared" si="16"/>
        <v>9564639.1201305632</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1911955.3025817375</v>
      </c>
      <c r="E74" s="107">
        <f t="shared" si="18"/>
        <v>2107681.2369510168</v>
      </c>
      <c r="F74" s="107">
        <f t="shared" si="18"/>
        <v>2322881.5147536714</v>
      </c>
      <c r="G74" s="107">
        <f t="shared" si="18"/>
        <v>2559521.2998611899</v>
      </c>
      <c r="H74" s="107">
        <f t="shared" si="18"/>
        <v>2819766.4736568728</v>
      </c>
      <c r="I74" s="107">
        <f t="shared" si="18"/>
        <v>3106004.3452125965</v>
      </c>
      <c r="J74" s="107">
        <f t="shared" si="18"/>
        <v>3420866.5163053549</v>
      </c>
      <c r="K74" s="107">
        <f t="shared" si="18"/>
        <v>3767254.1270024725</v>
      </c>
      <c r="L74" s="107">
        <f t="shared" si="18"/>
        <v>4148365.7313187188</v>
      </c>
      <c r="M74" s="107">
        <f t="shared" si="18"/>
        <v>4567728.078737515</v>
      </c>
      <c r="N74" s="107">
        <f t="shared" si="18"/>
        <v>5029230.1064590868</v>
      </c>
      <c r="O74" s="107">
        <f t="shared" si="18"/>
        <v>5537160.4793857159</v>
      </c>
      <c r="P74" s="107">
        <f t="shared" si="18"/>
        <v>6096249.0504053291</v>
      </c>
      <c r="Q74" s="107">
        <f t="shared" si="18"/>
        <v>6711712.6528505562</v>
      </c>
      <c r="R74" s="107">
        <f t="shared" si="18"/>
        <v>7389305.6804913925</v>
      </c>
      <c r="S74" s="107">
        <f t="shared" si="18"/>
        <v>8135375.958508105</v>
      </c>
      <c r="T74" s="107">
        <f t="shared" si="18"/>
        <v>8956926.4620766714</v>
      </c>
      <c r="U74" s="107">
        <f t="shared" si="18"/>
        <v>9861683.498023903</v>
      </c>
      <c r="V74" s="107">
        <f t="shared" si="18"/>
        <v>10858172.030072652</v>
      </c>
      <c r="W74" s="107">
        <f t="shared" si="18"/>
        <v>11955798.900163203</v>
      </c>
    </row>
    <row r="75" spans="1:23" ht="12" customHeight="1" x14ac:dyDescent="0.25">
      <c r="A75" s="75" t="s">
        <v>236</v>
      </c>
      <c r="B75" s="103">
        <f t="shared" ref="B75:W75" si="19">B65</f>
        <v>0</v>
      </c>
      <c r="C75" s="103">
        <f t="shared" si="19"/>
        <v>0</v>
      </c>
      <c r="D75" s="103">
        <f t="shared" si="19"/>
        <v>86075.321880952382</v>
      </c>
      <c r="E75" s="103">
        <f t="shared" si="19"/>
        <v>86075.321880952382</v>
      </c>
      <c r="F75" s="103">
        <f t="shared" si="19"/>
        <v>86075.321880952382</v>
      </c>
      <c r="G75" s="103">
        <f t="shared" si="19"/>
        <v>86075.321880952382</v>
      </c>
      <c r="H75" s="103">
        <f t="shared" si="19"/>
        <v>86075.321880952382</v>
      </c>
      <c r="I75" s="103">
        <f t="shared" si="19"/>
        <v>86075.321880952382</v>
      </c>
      <c r="J75" s="103">
        <f t="shared" si="19"/>
        <v>86075.321880952382</v>
      </c>
      <c r="K75" s="103">
        <f t="shared" si="19"/>
        <v>86075.321880952382</v>
      </c>
      <c r="L75" s="103">
        <f t="shared" si="19"/>
        <v>86075.321880952382</v>
      </c>
      <c r="M75" s="103">
        <f t="shared" si="19"/>
        <v>86075.321880952382</v>
      </c>
      <c r="N75" s="103">
        <f t="shared" si="19"/>
        <v>86075.321880952382</v>
      </c>
      <c r="O75" s="103">
        <f t="shared" si="19"/>
        <v>86075.321880952382</v>
      </c>
      <c r="P75" s="103">
        <f t="shared" si="19"/>
        <v>86075.321880952382</v>
      </c>
      <c r="Q75" s="103">
        <f t="shared" si="19"/>
        <v>86075.321880952382</v>
      </c>
      <c r="R75" s="103">
        <f t="shared" si="19"/>
        <v>86075.321880952382</v>
      </c>
      <c r="S75" s="103">
        <f t="shared" si="19"/>
        <v>86075.321880952382</v>
      </c>
      <c r="T75" s="103">
        <f t="shared" si="19"/>
        <v>86075.321880952382</v>
      </c>
      <c r="U75" s="103">
        <f t="shared" si="19"/>
        <v>86075.321880952382</v>
      </c>
      <c r="V75" s="103">
        <f t="shared" si="19"/>
        <v>86075.321880952382</v>
      </c>
      <c r="W75" s="103">
        <f t="shared" si="19"/>
        <v>86075.321880952382</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-382391.06051634758</v>
      </c>
      <c r="E77" s="110">
        <f>IF(SUM($B$70:E70)+SUM($B$77:D77)&gt;0,0,SUM($B$70:E70)-SUM($B$77:D77))</f>
        <v>-421536.24739020341</v>
      </c>
      <c r="F77" s="110">
        <f>IF(SUM($B$70:F70)+SUM($B$77:E77)&gt;0,0,SUM($B$70:F70)-SUM($B$77:E77))</f>
        <v>-464576.30295073427</v>
      </c>
      <c r="G77" s="110">
        <f>IF(SUM($B$70:G70)+SUM($B$77:F77)&gt;0,0,SUM($B$70:G70)-SUM($B$77:F77))</f>
        <v>-511904.25997223798</v>
      </c>
      <c r="H77" s="110">
        <f>IF(SUM($B$70:H70)+SUM($B$77:G77)&gt;0,0,SUM($B$70:H70)-SUM($B$77:G77))</f>
        <v>-563953.29473137483</v>
      </c>
      <c r="I77" s="110">
        <f>IF(SUM($B$70:I70)+SUM($B$77:H77)&gt;0,0,SUM($B$70:I70)-SUM($B$77:H77))</f>
        <v>-621200.86904251948</v>
      </c>
      <c r="J77" s="110">
        <f>IF(SUM($B$70:J70)+SUM($B$77:I77)&gt;0,0,SUM($B$70:J70)-SUM($B$77:I77))</f>
        <v>-684173.30326107098</v>
      </c>
      <c r="K77" s="110">
        <f>IF(SUM($B$70:K70)+SUM($B$77:J77)&gt;0,0,SUM($B$70:K70)-SUM($B$77:J77))</f>
        <v>-753450.8254004945</v>
      </c>
      <c r="L77" s="110">
        <f>IF(SUM($B$70:L70)+SUM($B$77:K77)&gt;0,0,SUM($B$70:L70)-SUM($B$77:K77))</f>
        <v>-829673.14626374375</v>
      </c>
      <c r="M77" s="110">
        <f>IF(SUM($B$70:M70)+SUM($B$77:L77)&gt;0,0,SUM($B$70:M70)-SUM($B$77:L77))</f>
        <v>-913545.615747503</v>
      </c>
      <c r="N77" s="110">
        <f>IF(SUM($B$70:N70)+SUM($B$77:M77)&gt;0,0,SUM($B$70:N70)-SUM($B$77:M77))</f>
        <v>-1005846.0212918175</v>
      </c>
      <c r="O77" s="110">
        <f>IF(SUM($B$70:O70)+SUM($B$77:N77)&gt;0,0,SUM($B$70:O70)-SUM($B$77:N77))</f>
        <v>-1107432.0958771426</v>
      </c>
      <c r="P77" s="110">
        <f>IF(SUM($B$70:P70)+SUM($B$77:O77)&gt;0,0,SUM($B$70:P70)-SUM($B$77:O77))</f>
        <v>-1219249.8100810666</v>
      </c>
      <c r="Q77" s="110">
        <f>IF(SUM($B$70:Q70)+SUM($B$77:P77)&gt;0,0,SUM($B$70:Q70)-SUM($B$77:P77))</f>
        <v>-1342342.5305701122</v>
      </c>
      <c r="R77" s="110">
        <f>IF(SUM($B$70:R70)+SUM($B$77:Q77)&gt;0,0,SUM($B$70:R70)-SUM($B$77:Q77))</f>
        <v>-1477861.1360982787</v>
      </c>
      <c r="S77" s="110">
        <f>IF(SUM($B$70:S70)+SUM($B$77:R77)&gt;0,0,SUM($B$70:S70)-SUM($B$77:R77))</f>
        <v>-1627075.1917016208</v>
      </c>
      <c r="T77" s="110">
        <f>IF(SUM($B$70:T70)+SUM($B$77:S77)&gt;0,0,SUM($B$70:T70)-SUM($B$77:S77))</f>
        <v>-1791385.2924153339</v>
      </c>
      <c r="U77" s="110">
        <f>IF(SUM($B$70:U70)+SUM($B$77:T77)&gt;0,0,SUM($B$70:U70)-SUM($B$77:T77))</f>
        <v>-1972336.6996047795</v>
      </c>
      <c r="V77" s="110">
        <f>IF(SUM($B$70:V70)+SUM($B$77:U77)&gt;0,0,SUM($B$70:V70)-SUM($B$77:U77))</f>
        <v>-2171634.4060145319</v>
      </c>
      <c r="W77" s="110">
        <f>IF(SUM($B$70:W70)+SUM($B$77:V77)&gt;0,0,SUM($B$70:W70)-SUM($B$77:V77))</f>
        <v>-2391159.7800326422</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1602519.0522705556</v>
      </c>
      <c r="E82" s="107">
        <f t="shared" si="24"/>
        <v>1752648.729348446</v>
      </c>
      <c r="F82" s="107">
        <f t="shared" si="24"/>
        <v>1922861.5172472321</v>
      </c>
      <c r="G82" s="107">
        <f t="shared" si="24"/>
        <v>2110029.3946027607</v>
      </c>
      <c r="H82" s="107">
        <f t="shared" si="24"/>
        <v>2315864.9947704901</v>
      </c>
      <c r="I82" s="107">
        <f t="shared" si="24"/>
        <v>2542256.0222390653</v>
      </c>
      <c r="J82" s="107">
        <f t="shared" si="24"/>
        <v>2791283.3291595685</v>
      </c>
      <c r="K82" s="107">
        <f t="shared" si="24"/>
        <v>3065240.8737568269</v>
      </c>
      <c r="L82" s="107">
        <f t="shared" si="24"/>
        <v>3366657.7578479107</v>
      </c>
      <c r="M82" s="107">
        <f t="shared" si="24"/>
        <v>3698322.561472693</v>
      </c>
      <c r="N82" s="107">
        <f t="shared" si="24"/>
        <v>4063310.2156196726</v>
      </c>
      <c r="O82" s="107">
        <f t="shared" si="24"/>
        <v>4465011.6794404704</v>
      </c>
      <c r="P82" s="107">
        <f t="shared" si="24"/>
        <v>4907166.7164468616</v>
      </c>
      <c r="Q82" s="107">
        <f t="shared" si="24"/>
        <v>5393900.0952604823</v>
      </c>
      <c r="R82" s="107">
        <f t="shared" si="24"/>
        <v>5929761.5748535907</v>
      </c>
      <c r="S82" s="107">
        <f t="shared" si="24"/>
        <v>6519770.0722293733</v>
      </c>
      <c r="T82" s="107">
        <f t="shared" si="24"/>
        <v>7169462.4525290402</v>
      </c>
      <c r="U82" s="107">
        <f t="shared" si="24"/>
        <v>7884947.4280489599</v>
      </c>
      <c r="V82" s="107">
        <f t="shared" si="24"/>
        <v>8672965.1040778048</v>
      </c>
      <c r="W82" s="107">
        <f t="shared" si="24"/>
        <v>9540952.7663460653</v>
      </c>
    </row>
    <row r="83" spans="1:23" ht="12" customHeight="1" x14ac:dyDescent="0.25">
      <c r="A83" s="95" t="s">
        <v>248</v>
      </c>
      <c r="B83" s="107">
        <f>SUM($B$82:B82)</f>
        <v>0</v>
      </c>
      <c r="C83" s="107">
        <f>SUM(B82:C82)</f>
        <v>977375.2548747079</v>
      </c>
      <c r="D83" s="107">
        <f>SUM(B82:D82)</f>
        <v>2579894.3071452635</v>
      </c>
      <c r="E83" s="107">
        <f>SUM($B$82:E82)</f>
        <v>4332543.0364937093</v>
      </c>
      <c r="F83" s="107">
        <f>SUM($B$82:F82)</f>
        <v>6255404.553740941</v>
      </c>
      <c r="G83" s="107">
        <f>SUM($B$82:G82)</f>
        <v>8365433.9483437017</v>
      </c>
      <c r="H83" s="107">
        <f>SUM($B$82:H82)</f>
        <v>10681298.943114191</v>
      </c>
      <c r="I83" s="107">
        <f>SUM($B$82:I82)</f>
        <v>13223554.965353256</v>
      </c>
      <c r="J83" s="107">
        <f>SUM($B$82:J82)</f>
        <v>16014838.294512825</v>
      </c>
      <c r="K83" s="107">
        <f>SUM($B$82:K82)</f>
        <v>19080079.168269653</v>
      </c>
      <c r="L83" s="107">
        <f>SUM($B$82:L82)</f>
        <v>22446736.926117562</v>
      </c>
      <c r="M83" s="107">
        <f>SUM($B$82:M82)</f>
        <v>26145059.487590253</v>
      </c>
      <c r="N83" s="107">
        <f>SUM($B$82:N82)</f>
        <v>30208369.703209925</v>
      </c>
      <c r="O83" s="107">
        <f>SUM($B$82:O82)</f>
        <v>34673381.382650398</v>
      </c>
      <c r="P83" s="107">
        <f>SUM($B$82:P82)</f>
        <v>39580548.099097259</v>
      </c>
      <c r="Q83" s="107">
        <f>SUM($B$82:Q82)</f>
        <v>44974448.194357738</v>
      </c>
      <c r="R83" s="107">
        <f>SUM($B$82:R82)</f>
        <v>50904209.76921133</v>
      </c>
      <c r="S83" s="107">
        <f>SUM($B$82:S82)</f>
        <v>57423979.8414407</v>
      </c>
      <c r="T83" s="107">
        <f>SUM($B$82:T82)</f>
        <v>64593442.293969743</v>
      </c>
      <c r="U83" s="107">
        <f>SUM($B$82:U82)</f>
        <v>72478389.722018704</v>
      </c>
      <c r="V83" s="107">
        <f>SUM($B$82:V82)</f>
        <v>81151354.826096505</v>
      </c>
      <c r="W83" s="107">
        <f>SUM($B$82:W82)</f>
        <v>90692307.592442572</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1418158.4533367751</v>
      </c>
      <c r="E85" s="107">
        <f t="shared" si="26"/>
        <v>1372581.0395085334</v>
      </c>
      <c r="F85" s="107">
        <f t="shared" si="26"/>
        <v>1332639.4865657305</v>
      </c>
      <c r="G85" s="107">
        <f t="shared" si="26"/>
        <v>1294120.5436638508</v>
      </c>
      <c r="H85" s="107">
        <f t="shared" si="26"/>
        <v>1256958.7363449945</v>
      </c>
      <c r="I85" s="107">
        <f t="shared" si="26"/>
        <v>1221092.668959901</v>
      </c>
      <c r="J85" s="107">
        <f t="shared" si="26"/>
        <v>1186464.6887704406</v>
      </c>
      <c r="K85" s="107">
        <f t="shared" si="26"/>
        <v>1153020.5832177554</v>
      </c>
      <c r="L85" s="107">
        <f t="shared" si="26"/>
        <v>1120709.3067771762</v>
      </c>
      <c r="M85" s="107">
        <f t="shared" si="26"/>
        <v>1089482.7342218219</v>
      </c>
      <c r="N85" s="107">
        <f t="shared" si="26"/>
        <v>1059295.4374720445</v>
      </c>
      <c r="O85" s="107">
        <f t="shared" si="26"/>
        <v>1030104.4835227707</v>
      </c>
      <c r="P85" s="107">
        <f t="shared" si="26"/>
        <v>1001869.2512200002</v>
      </c>
      <c r="Q85" s="107">
        <f t="shared" si="26"/>
        <v>974551.26490525506</v>
      </c>
      <c r="R85" s="107">
        <f t="shared" si="26"/>
        <v>948114.04316626908</v>
      </c>
      <c r="S85" s="107">
        <f t="shared" si="26"/>
        <v>922522.96112690412</v>
      </c>
      <c r="T85" s="107">
        <f t="shared" si="26"/>
        <v>897745.12488191167</v>
      </c>
      <c r="U85" s="107">
        <f t="shared" si="26"/>
        <v>873749.2568353652</v>
      </c>
      <c r="V85" s="107">
        <f t="shared" si="26"/>
        <v>850505.59083745838</v>
      </c>
      <c r="W85" s="107">
        <f t="shared" si="26"/>
        <v>827985.77613498969</v>
      </c>
    </row>
    <row r="86" spans="1:23" ht="21.75" customHeight="1" x14ac:dyDescent="0.25">
      <c r="A86" s="111" t="s">
        <v>251</v>
      </c>
      <c r="B86" s="107">
        <f>SUM(B85)</f>
        <v>0</v>
      </c>
      <c r="C86" s="107">
        <f t="shared" ref="C86:W86" si="27">C85+B86</f>
        <v>977375.2548747079</v>
      </c>
      <c r="D86" s="107">
        <f t="shared" si="27"/>
        <v>2395533.708211483</v>
      </c>
      <c r="E86" s="107">
        <f t="shared" si="27"/>
        <v>3768114.7477200162</v>
      </c>
      <c r="F86" s="107">
        <f t="shared" si="27"/>
        <v>5100754.2342857467</v>
      </c>
      <c r="G86" s="107">
        <f t="shared" si="27"/>
        <v>6394874.7779495977</v>
      </c>
      <c r="H86" s="107">
        <f t="shared" si="27"/>
        <v>7651833.5142945927</v>
      </c>
      <c r="I86" s="107">
        <f t="shared" si="27"/>
        <v>8872926.1832544934</v>
      </c>
      <c r="J86" s="107">
        <f t="shared" si="27"/>
        <v>10059390.872024935</v>
      </c>
      <c r="K86" s="107">
        <f t="shared" si="27"/>
        <v>11212411.45524269</v>
      </c>
      <c r="L86" s="107">
        <f t="shared" si="27"/>
        <v>12333120.762019865</v>
      </c>
      <c r="M86" s="107">
        <f t="shared" si="27"/>
        <v>13422603.496241687</v>
      </c>
      <c r="N86" s="107">
        <f t="shared" si="27"/>
        <v>14481898.93371373</v>
      </c>
      <c r="O86" s="107">
        <f t="shared" si="27"/>
        <v>15512003.417236501</v>
      </c>
      <c r="P86" s="107">
        <f t="shared" si="27"/>
        <v>16513872.668456502</v>
      </c>
      <c r="Q86" s="107">
        <f t="shared" si="27"/>
        <v>17488423.933361758</v>
      </c>
      <c r="R86" s="107">
        <f t="shared" si="27"/>
        <v>18436537.976528026</v>
      </c>
      <c r="S86" s="107">
        <f t="shared" si="27"/>
        <v>19359060.937654931</v>
      </c>
      <c r="T86" s="107">
        <f t="shared" si="27"/>
        <v>20256806.062536843</v>
      </c>
      <c r="U86" s="107">
        <f t="shared" si="27"/>
        <v>21130555.319372207</v>
      </c>
      <c r="V86" s="107">
        <f t="shared" si="27"/>
        <v>21981060.910209667</v>
      </c>
      <c r="W86" s="107">
        <f t="shared" si="27"/>
        <v>22809046.686344657</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0</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0</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35A16-FF9A-4FDD-BF25-26ED77BB986B}">
  <sheetPr codeName="Лист11">
    <pageSetUpPr fitToPage="1"/>
  </sheetPr>
  <dimension ref="A1:AN54"/>
  <sheetViews>
    <sheetView zoomScale="70" zoomScaleNormal="70" workbookViewId="0">
      <pane xSplit="2" ySplit="24" topLeftCell="C37" activePane="bottomRight" state="frozen"/>
      <selection activeCell="A9" sqref="A9:O9"/>
      <selection pane="topRight" activeCell="A9" sqref="A9:O9"/>
      <selection pane="bottomLeft" activeCell="A9" sqref="A9:O9"/>
      <selection pane="bottomRight" activeCell="I39" sqref="I39"/>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0" t="str">
        <f>'1. паспорт местоположение'!$A$5:$C$5</f>
        <v>Год раскрытия информации: 2025 год</v>
      </c>
      <c r="B5" s="210"/>
      <c r="C5" s="210"/>
      <c r="D5" s="210"/>
      <c r="E5" s="210"/>
      <c r="F5" s="210"/>
      <c r="G5" s="210"/>
      <c r="H5" s="210"/>
      <c r="I5" s="210"/>
      <c r="J5" s="210"/>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1" t="s">
        <v>3</v>
      </c>
      <c r="B7" s="211"/>
      <c r="C7" s="211"/>
      <c r="D7" s="211"/>
      <c r="E7" s="211"/>
      <c r="F7" s="211"/>
      <c r="G7" s="211"/>
      <c r="H7" s="211"/>
      <c r="I7" s="211"/>
      <c r="J7" s="211"/>
    </row>
    <row r="8" spans="1:40" x14ac:dyDescent="0.25">
      <c r="A8" s="253"/>
      <c r="B8" s="253"/>
      <c r="C8" s="253"/>
      <c r="D8" s="253"/>
      <c r="E8" s="253"/>
      <c r="F8" s="253"/>
      <c r="G8" s="253"/>
      <c r="H8" s="253"/>
      <c r="I8" s="253"/>
      <c r="J8" s="253"/>
    </row>
    <row r="9" spans="1:40" x14ac:dyDescent="0.25">
      <c r="A9" s="212" t="s">
        <v>4</v>
      </c>
      <c r="B9" s="212"/>
      <c r="C9" s="212"/>
      <c r="D9" s="212"/>
      <c r="E9" s="212"/>
      <c r="F9" s="212"/>
      <c r="G9" s="212"/>
      <c r="H9" s="212"/>
      <c r="I9" s="212"/>
      <c r="J9" s="212"/>
    </row>
    <row r="10" spans="1:40" x14ac:dyDescent="0.25">
      <c r="A10" s="207" t="s">
        <v>5</v>
      </c>
      <c r="B10" s="207"/>
      <c r="C10" s="207"/>
      <c r="D10" s="207"/>
      <c r="E10" s="207"/>
      <c r="F10" s="207"/>
      <c r="G10" s="207"/>
      <c r="H10" s="207"/>
      <c r="I10" s="207"/>
      <c r="J10" s="207"/>
    </row>
    <row r="11" spans="1:40" x14ac:dyDescent="0.25">
      <c r="A11" s="253"/>
      <c r="B11" s="253"/>
      <c r="C11" s="253"/>
      <c r="D11" s="253"/>
      <c r="E11" s="253"/>
      <c r="F11" s="253"/>
      <c r="G11" s="253"/>
      <c r="H11" s="253"/>
      <c r="I11" s="253"/>
      <c r="J11" s="253"/>
    </row>
    <row r="12" spans="1:40" x14ac:dyDescent="0.25">
      <c r="A12" s="212" t="str">
        <f>'1. паспорт местоположение'!$A$12</f>
        <v>O_СГЭС_4</v>
      </c>
      <c r="B12" s="212"/>
      <c r="C12" s="212"/>
      <c r="D12" s="212"/>
      <c r="E12" s="212"/>
      <c r="F12" s="212"/>
      <c r="G12" s="212"/>
      <c r="H12" s="212"/>
      <c r="I12" s="212"/>
      <c r="J12" s="212"/>
    </row>
    <row r="13" spans="1:40" x14ac:dyDescent="0.25">
      <c r="A13" s="207" t="s">
        <v>7</v>
      </c>
      <c r="B13" s="207"/>
      <c r="C13" s="207"/>
      <c r="D13" s="207"/>
      <c r="E13" s="207"/>
      <c r="F13" s="207"/>
      <c r="G13" s="207"/>
      <c r="H13" s="207"/>
      <c r="I13" s="207"/>
      <c r="J13" s="207"/>
    </row>
    <row r="14" spans="1:40" x14ac:dyDescent="0.25">
      <c r="A14" s="207"/>
      <c r="B14" s="207"/>
      <c r="C14" s="207"/>
      <c r="D14" s="207"/>
      <c r="E14" s="207"/>
      <c r="F14" s="207"/>
      <c r="G14" s="207"/>
      <c r="H14" s="207"/>
      <c r="I14" s="207"/>
      <c r="J14" s="207"/>
    </row>
    <row r="15" spans="1:40" x14ac:dyDescent="0.25">
      <c r="A15" s="206" t="str">
        <f>'1. паспорт местоположение'!$A$15</f>
        <v>Реконструкция ТП-144 (установка временной КТП-400/10/0,4кВ, для перевода нагрузок, реконструкция строительной части - 1 шт, реконструкция воздушного ввода 6кВ замена голого провода на СИП, протяженностью 0,035км, реконструкция воздушных вводов 0,4кВ замена голово провода на СИП - протяженностью  0,074км)</v>
      </c>
      <c r="B15" s="206"/>
      <c r="C15" s="206"/>
      <c r="D15" s="206"/>
      <c r="E15" s="206"/>
      <c r="F15" s="206"/>
      <c r="G15" s="206"/>
      <c r="H15" s="206"/>
      <c r="I15" s="206"/>
      <c r="J15" s="206"/>
    </row>
    <row r="16" spans="1:40" x14ac:dyDescent="0.25">
      <c r="A16" s="207" t="s">
        <v>8</v>
      </c>
      <c r="B16" s="207"/>
      <c r="C16" s="207"/>
      <c r="D16" s="207"/>
      <c r="E16" s="207"/>
      <c r="F16" s="207"/>
      <c r="G16" s="207"/>
      <c r="H16" s="207"/>
      <c r="I16" s="207"/>
      <c r="J16" s="207"/>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56" t="s">
        <v>263</v>
      </c>
      <c r="B19" s="256"/>
      <c r="C19" s="256"/>
      <c r="D19" s="256"/>
      <c r="E19" s="256"/>
      <c r="F19" s="256"/>
      <c r="G19" s="256"/>
      <c r="H19" s="256"/>
      <c r="I19" s="256"/>
      <c r="J19" s="256"/>
    </row>
    <row r="20" spans="1:10" customFormat="1" x14ac:dyDescent="0.25">
      <c r="A20" s="138"/>
      <c r="B20" s="138"/>
      <c r="C20" s="135"/>
      <c r="D20" s="135"/>
      <c r="E20" s="135"/>
      <c r="F20" s="135"/>
      <c r="G20" s="135"/>
      <c r="H20" s="135"/>
      <c r="I20" s="135"/>
      <c r="J20" s="135"/>
    </row>
    <row r="21" spans="1:10" customFormat="1" x14ac:dyDescent="0.25">
      <c r="A21" s="222" t="s">
        <v>264</v>
      </c>
      <c r="B21" s="222" t="s">
        <v>265</v>
      </c>
      <c r="C21" s="221" t="s">
        <v>266</v>
      </c>
      <c r="D21" s="221"/>
      <c r="E21" s="221"/>
      <c r="F21" s="221"/>
      <c r="G21" s="222" t="s">
        <v>267</v>
      </c>
      <c r="H21" s="227" t="s">
        <v>268</v>
      </c>
      <c r="I21" s="222" t="s">
        <v>269</v>
      </c>
      <c r="J21" s="222" t="s">
        <v>270</v>
      </c>
    </row>
    <row r="22" spans="1:10" customFormat="1" ht="46.5" customHeight="1" x14ac:dyDescent="0.25">
      <c r="A22" s="222"/>
      <c r="B22" s="222"/>
      <c r="C22" s="228" t="s">
        <v>271</v>
      </c>
      <c r="D22" s="228"/>
      <c r="E22" s="225" t="s">
        <v>272</v>
      </c>
      <c r="F22" s="226"/>
      <c r="G22" s="222"/>
      <c r="H22" s="229"/>
      <c r="I22" s="222"/>
      <c r="J22" s="222"/>
    </row>
    <row r="23" spans="1:10" customFormat="1" ht="31.5" x14ac:dyDescent="0.25">
      <c r="A23" s="222"/>
      <c r="B23" s="222"/>
      <c r="C23" s="139" t="s">
        <v>273</v>
      </c>
      <c r="D23" s="139" t="s">
        <v>274</v>
      </c>
      <c r="E23" s="139" t="s">
        <v>273</v>
      </c>
      <c r="F23" s="139" t="s">
        <v>274</v>
      </c>
      <c r="G23" s="222"/>
      <c r="H23" s="228"/>
      <c r="I23" s="222"/>
      <c r="J23" s="222"/>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83</v>
      </c>
      <c r="F26" s="146" t="s">
        <v>83</v>
      </c>
      <c r="G26" s="147"/>
      <c r="H26" s="147"/>
      <c r="I26" s="148" t="s">
        <v>258</v>
      </c>
      <c r="J26" s="148" t="s">
        <v>258</v>
      </c>
    </row>
    <row r="27" spans="1:10" customFormat="1" ht="31.5" x14ac:dyDescent="0.25">
      <c r="A27" s="140" t="s">
        <v>278</v>
      </c>
      <c r="B27" s="145" t="s">
        <v>279</v>
      </c>
      <c r="C27" s="146" t="s">
        <v>104</v>
      </c>
      <c r="D27" s="146" t="s">
        <v>104</v>
      </c>
      <c r="E27" s="146" t="s">
        <v>83</v>
      </c>
      <c r="F27" s="146" t="s">
        <v>83</v>
      </c>
      <c r="G27" s="147"/>
      <c r="H27" s="147"/>
      <c r="I27" s="148" t="s">
        <v>258</v>
      </c>
      <c r="J27" s="148" t="s">
        <v>258</v>
      </c>
    </row>
    <row r="28" spans="1:10" customFormat="1" ht="63" x14ac:dyDescent="0.25">
      <c r="A28" s="140" t="s">
        <v>280</v>
      </c>
      <c r="B28" s="145" t="s">
        <v>281</v>
      </c>
      <c r="C28" s="146" t="s">
        <v>104</v>
      </c>
      <c r="D28" s="146" t="s">
        <v>104</v>
      </c>
      <c r="E28" s="146" t="s">
        <v>83</v>
      </c>
      <c r="F28" s="146" t="s">
        <v>83</v>
      </c>
      <c r="G28" s="147"/>
      <c r="H28" s="147"/>
      <c r="I28" s="147" t="s">
        <v>258</v>
      </c>
      <c r="J28" s="147" t="s">
        <v>258</v>
      </c>
    </row>
    <row r="29" spans="1:10" customFormat="1" ht="31.5" x14ac:dyDescent="0.25">
      <c r="A29" s="140" t="s">
        <v>282</v>
      </c>
      <c r="B29" s="145" t="s">
        <v>283</v>
      </c>
      <c r="C29" s="146" t="s">
        <v>104</v>
      </c>
      <c r="D29" s="146" t="s">
        <v>104</v>
      </c>
      <c r="E29" s="146" t="s">
        <v>83</v>
      </c>
      <c r="F29" s="146" t="s">
        <v>83</v>
      </c>
      <c r="G29" s="147"/>
      <c r="H29" s="147"/>
      <c r="I29" s="148" t="s">
        <v>258</v>
      </c>
      <c r="J29" s="148" t="s">
        <v>258</v>
      </c>
    </row>
    <row r="30" spans="1:10" customFormat="1" ht="31.5" x14ac:dyDescent="0.25">
      <c r="A30" s="140" t="s">
        <v>284</v>
      </c>
      <c r="B30" s="145" t="s">
        <v>285</v>
      </c>
      <c r="C30" s="146" t="s">
        <v>104</v>
      </c>
      <c r="D30" s="146" t="s">
        <v>104</v>
      </c>
      <c r="E30" s="146" t="s">
        <v>83</v>
      </c>
      <c r="F30" s="146" t="s">
        <v>83</v>
      </c>
      <c r="G30" s="147"/>
      <c r="H30" s="147"/>
      <c r="I30" s="147" t="s">
        <v>258</v>
      </c>
      <c r="J30" s="147" t="s">
        <v>258</v>
      </c>
    </row>
    <row r="31" spans="1:10" customFormat="1" ht="31.5" x14ac:dyDescent="0.25">
      <c r="A31" s="140" t="s">
        <v>286</v>
      </c>
      <c r="B31" s="149" t="s">
        <v>287</v>
      </c>
      <c r="C31" s="146">
        <v>45721</v>
      </c>
      <c r="D31" s="146">
        <v>45721</v>
      </c>
      <c r="E31" s="146" t="s">
        <v>83</v>
      </c>
      <c r="F31" s="146" t="s">
        <v>83</v>
      </c>
      <c r="G31" s="147" t="s">
        <v>556</v>
      </c>
      <c r="H31" s="147" t="s">
        <v>556</v>
      </c>
      <c r="I31" s="147" t="s">
        <v>557</v>
      </c>
      <c r="J31" s="147" t="s">
        <v>555</v>
      </c>
    </row>
    <row r="32" spans="1:10" customFormat="1" ht="31.5" x14ac:dyDescent="0.25">
      <c r="A32" s="140" t="s">
        <v>288</v>
      </c>
      <c r="B32" s="149" t="s">
        <v>289</v>
      </c>
      <c r="C32" s="146">
        <v>45901</v>
      </c>
      <c r="D32" s="146">
        <v>45901</v>
      </c>
      <c r="E32" s="146" t="s">
        <v>83</v>
      </c>
      <c r="F32" s="146" t="s">
        <v>83</v>
      </c>
      <c r="G32" s="147" t="s">
        <v>556</v>
      </c>
      <c r="H32" s="147" t="s">
        <v>556</v>
      </c>
      <c r="I32" s="147" t="s">
        <v>557</v>
      </c>
      <c r="J32" s="147" t="s">
        <v>555</v>
      </c>
    </row>
    <row r="33" spans="1:10" customFormat="1" ht="47.25" x14ac:dyDescent="0.25">
      <c r="A33" s="140" t="s">
        <v>290</v>
      </c>
      <c r="B33" s="149" t="s">
        <v>291</v>
      </c>
      <c r="C33" s="146" t="s">
        <v>104</v>
      </c>
      <c r="D33" s="146" t="s">
        <v>104</v>
      </c>
      <c r="E33" s="146" t="s">
        <v>83</v>
      </c>
      <c r="F33" s="146" t="s">
        <v>83</v>
      </c>
      <c r="G33" s="147"/>
      <c r="H33" s="147"/>
      <c r="I33" s="147" t="s">
        <v>258</v>
      </c>
      <c r="J33" s="147" t="s">
        <v>258</v>
      </c>
    </row>
    <row r="34" spans="1:10" customFormat="1" ht="63" x14ac:dyDescent="0.25">
      <c r="A34" s="140" t="s">
        <v>292</v>
      </c>
      <c r="B34" s="149" t="s">
        <v>293</v>
      </c>
      <c r="C34" s="146" t="s">
        <v>104</v>
      </c>
      <c r="D34" s="146" t="s">
        <v>104</v>
      </c>
      <c r="E34" s="146" t="s">
        <v>83</v>
      </c>
      <c r="F34" s="146" t="s">
        <v>83</v>
      </c>
      <c r="G34" s="147"/>
      <c r="H34" s="147"/>
      <c r="I34" s="147" t="s">
        <v>258</v>
      </c>
      <c r="J34" s="147" t="s">
        <v>258</v>
      </c>
    </row>
    <row r="35" spans="1:10" customFormat="1" ht="31.5" x14ac:dyDescent="0.25">
      <c r="A35" s="140" t="s">
        <v>294</v>
      </c>
      <c r="B35" s="149" t="s">
        <v>295</v>
      </c>
      <c r="C35" s="146">
        <v>45931</v>
      </c>
      <c r="D35" s="146">
        <v>45931</v>
      </c>
      <c r="E35" s="146">
        <v>45728</v>
      </c>
      <c r="F35" s="146">
        <v>45728</v>
      </c>
      <c r="G35" s="147" t="s">
        <v>554</v>
      </c>
      <c r="H35" s="147" t="s">
        <v>554</v>
      </c>
      <c r="I35" s="147" t="s">
        <v>555</v>
      </c>
      <c r="J35" s="147" t="s">
        <v>555</v>
      </c>
    </row>
    <row r="36" spans="1:10" customFormat="1" ht="31.5" x14ac:dyDescent="0.25">
      <c r="A36" s="140" t="s">
        <v>296</v>
      </c>
      <c r="B36" s="149" t="s">
        <v>297</v>
      </c>
      <c r="C36" s="146" t="s">
        <v>104</v>
      </c>
      <c r="D36" s="146" t="s">
        <v>104</v>
      </c>
      <c r="E36" s="146" t="s">
        <v>83</v>
      </c>
      <c r="F36" s="146" t="s">
        <v>83</v>
      </c>
      <c r="G36" s="147"/>
      <c r="H36" s="147"/>
      <c r="I36" s="147" t="s">
        <v>258</v>
      </c>
      <c r="J36" s="147" t="s">
        <v>258</v>
      </c>
    </row>
    <row r="37" spans="1:10" customFormat="1" x14ac:dyDescent="0.25">
      <c r="A37" s="140" t="s">
        <v>298</v>
      </c>
      <c r="B37" s="149" t="s">
        <v>299</v>
      </c>
      <c r="C37" s="146">
        <v>45936</v>
      </c>
      <c r="D37" s="146">
        <v>45936</v>
      </c>
      <c r="E37" s="146">
        <v>45728</v>
      </c>
      <c r="F37" s="146">
        <v>45728</v>
      </c>
      <c r="G37" s="147" t="s">
        <v>554</v>
      </c>
      <c r="H37" s="147" t="s">
        <v>554</v>
      </c>
      <c r="I37" s="147" t="s">
        <v>555</v>
      </c>
      <c r="J37" s="147" t="s">
        <v>555</v>
      </c>
    </row>
    <row r="38" spans="1:10" customFormat="1" x14ac:dyDescent="0.25">
      <c r="A38" s="140" t="s">
        <v>300</v>
      </c>
      <c r="B38" s="141" t="s">
        <v>301</v>
      </c>
      <c r="C38" s="147" t="s">
        <v>258</v>
      </c>
      <c r="D38" s="147" t="s">
        <v>258</v>
      </c>
      <c r="E38" s="146" t="s">
        <v>83</v>
      </c>
      <c r="F38" s="146" t="s">
        <v>83</v>
      </c>
      <c r="G38" s="147"/>
      <c r="H38" s="147"/>
      <c r="I38" s="143" t="s">
        <v>258</v>
      </c>
      <c r="J38" s="143" t="s">
        <v>258</v>
      </c>
    </row>
    <row r="39" spans="1:10" customFormat="1" ht="63" x14ac:dyDescent="0.25">
      <c r="A39" s="140" t="s">
        <v>15</v>
      </c>
      <c r="B39" s="149" t="s">
        <v>302</v>
      </c>
      <c r="C39" s="146">
        <v>45946</v>
      </c>
      <c r="D39" s="146">
        <v>45946</v>
      </c>
      <c r="E39" s="146" t="s">
        <v>83</v>
      </c>
      <c r="F39" s="146" t="s">
        <v>83</v>
      </c>
      <c r="G39" s="147" t="s">
        <v>556</v>
      </c>
      <c r="H39" s="147" t="s">
        <v>556</v>
      </c>
      <c r="I39" s="147" t="s">
        <v>559</v>
      </c>
      <c r="J39" s="147" t="s">
        <v>555</v>
      </c>
    </row>
    <row r="40" spans="1:10" customFormat="1" x14ac:dyDescent="0.25">
      <c r="A40" s="140" t="s">
        <v>303</v>
      </c>
      <c r="B40" s="149" t="s">
        <v>304</v>
      </c>
      <c r="C40" s="146">
        <v>45956</v>
      </c>
      <c r="D40" s="146">
        <v>45956</v>
      </c>
      <c r="E40" s="146" t="s">
        <v>83</v>
      </c>
      <c r="F40" s="146" t="s">
        <v>83</v>
      </c>
      <c r="G40" s="147" t="s">
        <v>556</v>
      </c>
      <c r="H40" s="147" t="s">
        <v>556</v>
      </c>
      <c r="I40" s="147" t="s">
        <v>559</v>
      </c>
      <c r="J40" s="147" t="s">
        <v>555</v>
      </c>
    </row>
    <row r="41" spans="1:10" customFormat="1" ht="47.25" x14ac:dyDescent="0.25">
      <c r="A41" s="140" t="s">
        <v>305</v>
      </c>
      <c r="B41" s="141" t="s">
        <v>306</v>
      </c>
      <c r="C41" s="147" t="s">
        <v>258</v>
      </c>
      <c r="D41" s="147" t="s">
        <v>258</v>
      </c>
      <c r="E41" s="146" t="s">
        <v>83</v>
      </c>
      <c r="F41" s="146" t="s">
        <v>83</v>
      </c>
      <c r="G41" s="147"/>
      <c r="H41" s="147"/>
      <c r="I41" s="143" t="s">
        <v>258</v>
      </c>
      <c r="J41" s="143" t="s">
        <v>258</v>
      </c>
    </row>
    <row r="42" spans="1:10" customFormat="1" ht="31.5" x14ac:dyDescent="0.25">
      <c r="A42" s="140" t="s">
        <v>17</v>
      </c>
      <c r="B42" s="149" t="s">
        <v>307</v>
      </c>
      <c r="C42" s="146">
        <v>45961</v>
      </c>
      <c r="D42" s="146">
        <v>45961</v>
      </c>
      <c r="E42" s="146" t="s">
        <v>83</v>
      </c>
      <c r="F42" s="146" t="s">
        <v>83</v>
      </c>
      <c r="G42" s="147" t="s">
        <v>556</v>
      </c>
      <c r="H42" s="147" t="s">
        <v>556</v>
      </c>
      <c r="I42" s="147" t="s">
        <v>559</v>
      </c>
      <c r="J42" s="147" t="s">
        <v>555</v>
      </c>
    </row>
    <row r="43" spans="1:10" customFormat="1" x14ac:dyDescent="0.25">
      <c r="A43" s="140" t="s">
        <v>308</v>
      </c>
      <c r="B43" s="149" t="s">
        <v>309</v>
      </c>
      <c r="C43" s="146">
        <v>45971</v>
      </c>
      <c r="D43" s="146">
        <v>45971</v>
      </c>
      <c r="E43" s="146" t="s">
        <v>83</v>
      </c>
      <c r="F43" s="146" t="s">
        <v>83</v>
      </c>
      <c r="G43" s="147" t="s">
        <v>556</v>
      </c>
      <c r="H43" s="147" t="s">
        <v>556</v>
      </c>
      <c r="I43" s="147" t="s">
        <v>559</v>
      </c>
      <c r="J43" s="147" t="s">
        <v>555</v>
      </c>
    </row>
    <row r="44" spans="1:10" customFormat="1" x14ac:dyDescent="0.25">
      <c r="A44" s="140" t="s">
        <v>310</v>
      </c>
      <c r="B44" s="149" t="s">
        <v>311</v>
      </c>
      <c r="C44" s="146">
        <v>45981</v>
      </c>
      <c r="D44" s="146">
        <v>45981</v>
      </c>
      <c r="E44" s="146" t="s">
        <v>83</v>
      </c>
      <c r="F44" s="146" t="s">
        <v>83</v>
      </c>
      <c r="G44" s="147" t="s">
        <v>556</v>
      </c>
      <c r="H44" s="147" t="s">
        <v>556</v>
      </c>
      <c r="I44" s="147" t="s">
        <v>559</v>
      </c>
      <c r="J44" s="147" t="s">
        <v>555</v>
      </c>
    </row>
    <row r="45" spans="1:10" customFormat="1" ht="78.75" x14ac:dyDescent="0.25">
      <c r="A45" s="140" t="s">
        <v>312</v>
      </c>
      <c r="B45" s="149" t="s">
        <v>313</v>
      </c>
      <c r="C45" s="146" t="s">
        <v>104</v>
      </c>
      <c r="D45" s="146" t="s">
        <v>104</v>
      </c>
      <c r="E45" s="146" t="s">
        <v>83</v>
      </c>
      <c r="F45" s="146" t="s">
        <v>83</v>
      </c>
      <c r="G45" s="147"/>
      <c r="H45" s="147"/>
      <c r="I45" s="147" t="s">
        <v>258</v>
      </c>
      <c r="J45" s="147" t="s">
        <v>258</v>
      </c>
    </row>
    <row r="46" spans="1:10" customFormat="1" ht="157.5" x14ac:dyDescent="0.25">
      <c r="A46" s="140" t="s">
        <v>314</v>
      </c>
      <c r="B46" s="149" t="s">
        <v>315</v>
      </c>
      <c r="C46" s="146" t="s">
        <v>104</v>
      </c>
      <c r="D46" s="146" t="s">
        <v>104</v>
      </c>
      <c r="E46" s="146" t="s">
        <v>83</v>
      </c>
      <c r="F46" s="146" t="s">
        <v>83</v>
      </c>
      <c r="G46" s="147"/>
      <c r="H46" s="147"/>
      <c r="I46" s="147" t="s">
        <v>258</v>
      </c>
      <c r="J46" s="147" t="s">
        <v>258</v>
      </c>
    </row>
    <row r="47" spans="1:10" customFormat="1" x14ac:dyDescent="0.25">
      <c r="A47" s="140" t="s">
        <v>316</v>
      </c>
      <c r="B47" s="149" t="s">
        <v>317</v>
      </c>
      <c r="C47" s="146">
        <v>45991</v>
      </c>
      <c r="D47" s="146">
        <v>45991</v>
      </c>
      <c r="E47" s="146" t="s">
        <v>83</v>
      </c>
      <c r="F47" s="146" t="s">
        <v>83</v>
      </c>
      <c r="G47" s="147" t="s">
        <v>556</v>
      </c>
      <c r="H47" s="147" t="s">
        <v>556</v>
      </c>
      <c r="I47" s="147" t="s">
        <v>559</v>
      </c>
      <c r="J47" s="147" t="s">
        <v>555</v>
      </c>
    </row>
    <row r="48" spans="1:10" customFormat="1" ht="31.5" x14ac:dyDescent="0.25">
      <c r="A48" s="140" t="s">
        <v>318</v>
      </c>
      <c r="B48" s="141" t="s">
        <v>319</v>
      </c>
      <c r="C48" s="147" t="s">
        <v>258</v>
      </c>
      <c r="D48" s="147" t="s">
        <v>258</v>
      </c>
      <c r="E48" s="146" t="s">
        <v>83</v>
      </c>
      <c r="F48" s="146" t="s">
        <v>83</v>
      </c>
      <c r="G48" s="147"/>
      <c r="H48" s="147"/>
      <c r="I48" s="143" t="s">
        <v>258</v>
      </c>
      <c r="J48" s="143" t="s">
        <v>258</v>
      </c>
    </row>
    <row r="49" spans="1:10" customFormat="1" ht="31.5" x14ac:dyDescent="0.25">
      <c r="A49" s="140" t="s">
        <v>19</v>
      </c>
      <c r="B49" s="149" t="s">
        <v>320</v>
      </c>
      <c r="C49" s="146">
        <v>46006</v>
      </c>
      <c r="D49" s="146">
        <v>46006</v>
      </c>
      <c r="E49" s="146" t="s">
        <v>83</v>
      </c>
      <c r="F49" s="146" t="s">
        <v>83</v>
      </c>
      <c r="G49" s="147" t="s">
        <v>556</v>
      </c>
      <c r="H49" s="147" t="s">
        <v>556</v>
      </c>
      <c r="I49" s="147" t="s">
        <v>559</v>
      </c>
      <c r="J49" s="147" t="s">
        <v>555</v>
      </c>
    </row>
    <row r="50" spans="1:10" customFormat="1" ht="78.75" x14ac:dyDescent="0.25">
      <c r="A50" s="140" t="s">
        <v>321</v>
      </c>
      <c r="B50" s="149" t="s">
        <v>322</v>
      </c>
      <c r="C50" s="146">
        <v>46006</v>
      </c>
      <c r="D50" s="146">
        <v>46006</v>
      </c>
      <c r="E50" s="146" t="s">
        <v>83</v>
      </c>
      <c r="F50" s="146" t="s">
        <v>83</v>
      </c>
      <c r="G50" s="147" t="s">
        <v>556</v>
      </c>
      <c r="H50" s="147" t="s">
        <v>556</v>
      </c>
      <c r="I50" s="147" t="s">
        <v>559</v>
      </c>
      <c r="J50" s="147" t="s">
        <v>555</v>
      </c>
    </row>
    <row r="51" spans="1:10" customFormat="1" ht="63" x14ac:dyDescent="0.25">
      <c r="A51" s="140" t="s">
        <v>323</v>
      </c>
      <c r="B51" s="149" t="s">
        <v>324</v>
      </c>
      <c r="C51" s="146" t="s">
        <v>104</v>
      </c>
      <c r="D51" s="146" t="s">
        <v>104</v>
      </c>
      <c r="E51" s="146" t="s">
        <v>83</v>
      </c>
      <c r="F51" s="146" t="s">
        <v>83</v>
      </c>
      <c r="G51" s="147"/>
      <c r="H51" s="147"/>
      <c r="I51" s="147" t="s">
        <v>258</v>
      </c>
      <c r="J51" s="147" t="s">
        <v>258</v>
      </c>
    </row>
    <row r="52" spans="1:10" customFormat="1" ht="63" x14ac:dyDescent="0.25">
      <c r="A52" s="140" t="s">
        <v>325</v>
      </c>
      <c r="B52" s="149" t="s">
        <v>326</v>
      </c>
      <c r="C52" s="146">
        <v>46006</v>
      </c>
      <c r="D52" s="146">
        <v>46006</v>
      </c>
      <c r="E52" s="146" t="s">
        <v>83</v>
      </c>
      <c r="F52" s="146" t="s">
        <v>83</v>
      </c>
      <c r="G52" s="147" t="s">
        <v>556</v>
      </c>
      <c r="H52" s="147" t="s">
        <v>556</v>
      </c>
      <c r="I52" s="147" t="s">
        <v>559</v>
      </c>
      <c r="J52" s="147" t="s">
        <v>555</v>
      </c>
    </row>
    <row r="53" spans="1:10" customFormat="1" ht="31.5" x14ac:dyDescent="0.25">
      <c r="A53" s="140" t="s">
        <v>327</v>
      </c>
      <c r="B53" s="150" t="s">
        <v>328</v>
      </c>
      <c r="C53" s="146" t="s">
        <v>544</v>
      </c>
      <c r="D53" s="146" t="s">
        <v>544</v>
      </c>
      <c r="E53" s="146" t="s">
        <v>83</v>
      </c>
      <c r="F53" s="146" t="s">
        <v>83</v>
      </c>
      <c r="G53" s="147" t="s">
        <v>556</v>
      </c>
      <c r="H53" s="147" t="s">
        <v>556</v>
      </c>
      <c r="I53" s="147" t="s">
        <v>559</v>
      </c>
      <c r="J53" s="147" t="s">
        <v>555</v>
      </c>
    </row>
    <row r="54" spans="1:10" customFormat="1" ht="31.5" x14ac:dyDescent="0.25">
      <c r="A54" s="140" t="s">
        <v>329</v>
      </c>
      <c r="B54" s="149" t="s">
        <v>330</v>
      </c>
      <c r="C54" s="146" t="s">
        <v>104</v>
      </c>
      <c r="D54" s="146" t="s">
        <v>104</v>
      </c>
      <c r="E54" s="146" t="s">
        <v>83</v>
      </c>
      <c r="F54" s="146" t="s">
        <v>83</v>
      </c>
      <c r="G54" s="147" t="s">
        <v>258</v>
      </c>
      <c r="H54" s="147" t="s">
        <v>258</v>
      </c>
      <c r="I54" s="147" t="s">
        <v>258</v>
      </c>
      <c r="J54" s="147"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dcterms:created xsi:type="dcterms:W3CDTF">2024-10-24T19:48:28Z</dcterms:created>
  <dcterms:modified xsi:type="dcterms:W3CDTF">2025-07-24T08:44:07Z</dcterms:modified>
</cp:coreProperties>
</file>