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9 мес 2025 об исполнении ИПР\Паспорта\"/>
    </mc:Choice>
  </mc:AlternateContent>
  <xr:revisionPtr revIDLastSave="0" documentId="13_ncr:1_{B86ADDDD-4023-4041-B06A-8ECE356503FE}" xr6:coauthVersionLast="47" xr6:coauthVersionMax="47" xr10:uidLastSave="{00000000-0000-0000-0000-000000000000}"/>
  <bookViews>
    <workbookView xWindow="885" yWindow="0" windowWidth="27840" windowHeight="15600" firstSheet="7" activeTab="11" xr2:uid="{4947BFAA-9216-462C-9BC0-7EF929B5A6BA}"/>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7" i="12" l="1"/>
  <c r="N55" i="10"/>
  <c r="N56" i="10"/>
  <c r="N45" i="10"/>
  <c r="N35" i="10"/>
  <c r="N30" i="10"/>
  <c r="N24" i="10"/>
  <c r="N27" i="10"/>
  <c r="D55" i="10" l="1"/>
  <c r="D32" i="10"/>
  <c r="C42" i="10"/>
  <c r="D42" i="10"/>
  <c r="D35" i="10" s="1"/>
  <c r="AG33" i="10"/>
  <c r="AG61" i="10"/>
  <c r="AF61" i="10"/>
  <c r="D61" i="10"/>
  <c r="C61" i="10"/>
  <c r="D24" i="10"/>
  <c r="AF25" i="10"/>
  <c r="AG25" i="10"/>
  <c r="AF26" i="10"/>
  <c r="AG26" i="10"/>
  <c r="AF27" i="10"/>
  <c r="AG27" i="10"/>
  <c r="AF28" i="10"/>
  <c r="AG28" i="10"/>
  <c r="AF29" i="10"/>
  <c r="AG29" i="10"/>
  <c r="AF30" i="10"/>
  <c r="AF31" i="10"/>
  <c r="AG31" i="10"/>
  <c r="AF32" i="10"/>
  <c r="AG32" i="10"/>
  <c r="AF33" i="10"/>
  <c r="AF34" i="10"/>
  <c r="AG34" i="10"/>
  <c r="AF36" i="10"/>
  <c r="AG36" i="10"/>
  <c r="AF37" i="10"/>
  <c r="AG37" i="10"/>
  <c r="AF38" i="10"/>
  <c r="AG38" i="10"/>
  <c r="AF39" i="10"/>
  <c r="AG39" i="10"/>
  <c r="AF40" i="10"/>
  <c r="AG40" i="10"/>
  <c r="AF41" i="10"/>
  <c r="AG41" i="10"/>
  <c r="AF42" i="10"/>
  <c r="AG42" i="10"/>
  <c r="AG35" i="10" s="1"/>
  <c r="AF43" i="10"/>
  <c r="AG43" i="10"/>
  <c r="AF44" i="10"/>
  <c r="AG44" i="10"/>
  <c r="AF46" i="10"/>
  <c r="AG46" i="10"/>
  <c r="AF47" i="10"/>
  <c r="AG47" i="10"/>
  <c r="AF48" i="10"/>
  <c r="AG48" i="10"/>
  <c r="AF49" i="10"/>
  <c r="AG49" i="10"/>
  <c r="AF50" i="10"/>
  <c r="AG50" i="10"/>
  <c r="AF51" i="10"/>
  <c r="AG51" i="10"/>
  <c r="AF52" i="10"/>
  <c r="AG52" i="10"/>
  <c r="AG45" i="10" s="1"/>
  <c r="AF53" i="10"/>
  <c r="AG53" i="10"/>
  <c r="AF54" i="10"/>
  <c r="AG54" i="10"/>
  <c r="AF55" i="10"/>
  <c r="AF56" i="10"/>
  <c r="AG56" i="10"/>
  <c r="AF57" i="10"/>
  <c r="AG57" i="10"/>
  <c r="AF58" i="10"/>
  <c r="AG58" i="10"/>
  <c r="AF59" i="10"/>
  <c r="AG59" i="10"/>
  <c r="AF60" i="10"/>
  <c r="AG60" i="10"/>
  <c r="AF62" i="10"/>
  <c r="AG62" i="10"/>
  <c r="AF63" i="10"/>
  <c r="AG63" i="10"/>
  <c r="AF64" i="10"/>
  <c r="AG64" i="10"/>
  <c r="AF65" i="10"/>
  <c r="AG65" i="10"/>
  <c r="AF66" i="10"/>
  <c r="AG66" i="10"/>
  <c r="AF67" i="10"/>
  <c r="AG67" i="10"/>
  <c r="AF68" i="10"/>
  <c r="AG68" i="10"/>
  <c r="AF69" i="10"/>
  <c r="AG69" i="10"/>
  <c r="AF70" i="10"/>
  <c r="AG70" i="10"/>
  <c r="AF71" i="10"/>
  <c r="AG71" i="10"/>
  <c r="AF72" i="10"/>
  <c r="AG72" i="10"/>
  <c r="AF24" i="10"/>
  <c r="C25" i="10"/>
  <c r="D25" i="10"/>
  <c r="C26" i="10"/>
  <c r="D26" i="10"/>
  <c r="C27" i="10"/>
  <c r="D27" i="10"/>
  <c r="C28" i="10"/>
  <c r="D28" i="10"/>
  <c r="C29" i="10"/>
  <c r="D29" i="10"/>
  <c r="C30" i="10"/>
  <c r="C31" i="10"/>
  <c r="D31" i="10"/>
  <c r="C32" i="10"/>
  <c r="C33" i="10"/>
  <c r="D33" i="10"/>
  <c r="C34" i="10"/>
  <c r="D34" i="10"/>
  <c r="C36" i="10"/>
  <c r="D36" i="10"/>
  <c r="C37" i="10"/>
  <c r="D37" i="10"/>
  <c r="C38" i="10"/>
  <c r="D38" i="10"/>
  <c r="C39" i="10"/>
  <c r="D39" i="10"/>
  <c r="C40" i="10"/>
  <c r="D40" i="10"/>
  <c r="C41" i="10"/>
  <c r="D41" i="10"/>
  <c r="C43" i="10"/>
  <c r="D43" i="10"/>
  <c r="C44" i="10"/>
  <c r="D44" i="10"/>
  <c r="C46" i="10"/>
  <c r="D46" i="10"/>
  <c r="C47" i="10"/>
  <c r="D47" i="10"/>
  <c r="C48" i="10"/>
  <c r="D48" i="10"/>
  <c r="C49" i="10"/>
  <c r="D49" i="10"/>
  <c r="C50" i="10"/>
  <c r="D50" i="10"/>
  <c r="C51" i="10"/>
  <c r="D51" i="10"/>
  <c r="C52" i="10"/>
  <c r="D52" i="10"/>
  <c r="D45" i="10" s="1"/>
  <c r="C53" i="10"/>
  <c r="D53" i="10"/>
  <c r="C54" i="10"/>
  <c r="D54" i="10"/>
  <c r="C55" i="10"/>
  <c r="C56" i="10"/>
  <c r="D56" i="10"/>
  <c r="C57" i="10"/>
  <c r="D57" i="10"/>
  <c r="C58" i="10"/>
  <c r="D58" i="10"/>
  <c r="C59" i="10"/>
  <c r="D59" i="10"/>
  <c r="C60" i="10"/>
  <c r="D60" i="10"/>
  <c r="C62" i="10"/>
  <c r="D62" i="10"/>
  <c r="C63" i="10"/>
  <c r="D63" i="10"/>
  <c r="C64" i="10"/>
  <c r="D64" i="10"/>
  <c r="C65" i="10"/>
  <c r="D65" i="10"/>
  <c r="C66" i="10"/>
  <c r="D66" i="10"/>
  <c r="C67" i="10"/>
  <c r="D67" i="10"/>
  <c r="C68" i="10"/>
  <c r="D68" i="10"/>
  <c r="C69" i="10"/>
  <c r="D69" i="10"/>
  <c r="C70" i="10"/>
  <c r="D70" i="10"/>
  <c r="C71" i="10"/>
  <c r="D71" i="10"/>
  <c r="C72" i="10"/>
  <c r="D72" i="10"/>
  <c r="C24" i="10"/>
  <c r="D30" i="10" l="1"/>
  <c r="AG30" i="10"/>
  <c r="AG55" i="10"/>
  <c r="AG24" i="10"/>
  <c r="B1" i="12"/>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59"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s="1"/>
  <c r="E68" i="8"/>
  <c r="E76" i="8"/>
  <c r="E81" i="8"/>
  <c r="F65" i="8"/>
  <c r="F75" i="8" s="1"/>
  <c r="F68" i="8"/>
  <c r="F76" i="8" s="1"/>
  <c r="F81" i="8"/>
  <c r="G65" i="8"/>
  <c r="G75" i="8" s="1"/>
  <c r="G68" i="8"/>
  <c r="G76" i="8" s="1"/>
  <c r="G81" i="8"/>
  <c r="H65" i="8"/>
  <c r="H75" i="8" s="1"/>
  <c r="H68" i="8"/>
  <c r="H76" i="8" s="1"/>
  <c r="H81" i="8"/>
  <c r="I65" i="8"/>
  <c r="I75" i="8" s="1"/>
  <c r="I68" i="8"/>
  <c r="I76" i="8" s="1"/>
  <c r="I81" i="8"/>
  <c r="J65" i="8"/>
  <c r="J75" i="8" s="1"/>
  <c r="J68" i="8"/>
  <c r="J76" i="8" s="1"/>
  <c r="J81" i="8"/>
  <c r="K65" i="8"/>
  <c r="K75" i="8" s="1"/>
  <c r="K68" i="8"/>
  <c r="K76" i="8"/>
  <c r="K81" i="8"/>
  <c r="L65" i="8"/>
  <c r="L75" i="8" s="1"/>
  <c r="L68" i="8"/>
  <c r="L76" i="8" s="1"/>
  <c r="L81" i="8"/>
  <c r="M65" i="8"/>
  <c r="M75" i="8" s="1"/>
  <c r="M68" i="8"/>
  <c r="M76" i="8"/>
  <c r="M81" i="8"/>
  <c r="N65" i="8"/>
  <c r="N75" i="8" s="1"/>
  <c r="N68" i="8"/>
  <c r="N76" i="8" s="1"/>
  <c r="N81" i="8"/>
  <c r="O65" i="8"/>
  <c r="O75" i="8" s="1"/>
  <c r="O68" i="8"/>
  <c r="O76" i="8" s="1"/>
  <c r="O81" i="8"/>
  <c r="P65" i="8"/>
  <c r="P75" i="8" s="1"/>
  <c r="P68" i="8"/>
  <c r="P76" i="8" s="1"/>
  <c r="P81" i="8"/>
  <c r="Q65" i="8"/>
  <c r="Q75" i="8" s="1"/>
  <c r="Q68" i="8"/>
  <c r="Q76" i="8" s="1"/>
  <c r="Q81" i="8"/>
  <c r="R65" i="8"/>
  <c r="R75" i="8" s="1"/>
  <c r="R68" i="8"/>
  <c r="R76" i="8"/>
  <c r="R81" i="8"/>
  <c r="S63" i="8"/>
  <c r="S65" i="8"/>
  <c r="S75" i="8" s="1"/>
  <c r="S68" i="8"/>
  <c r="S76" i="8"/>
  <c r="S81" i="8"/>
  <c r="T63" i="8"/>
  <c r="T65" i="8"/>
  <c r="T75" i="8" s="1"/>
  <c r="T68" i="8"/>
  <c r="T76" i="8" s="1"/>
  <c r="T81" i="8"/>
  <c r="U63" i="8"/>
  <c r="U65" i="8"/>
  <c r="U75" i="8" s="1"/>
  <c r="U68" i="8"/>
  <c r="U76" i="8"/>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A14" i="2"/>
  <c r="B48" i="8" l="1"/>
  <c r="B57" i="8" s="1"/>
  <c r="B79" i="8" s="1"/>
  <c r="C48" i="8"/>
  <c r="C57" i="8" s="1"/>
  <c r="C79" i="8" s="1"/>
  <c r="C60" i="8"/>
  <c r="C62" i="8"/>
  <c r="D66" i="8"/>
  <c r="E66" i="8" s="1"/>
  <c r="F66" i="8" s="1"/>
  <c r="G66" i="8" s="1"/>
  <c r="H66" i="8" s="1"/>
  <c r="I66" i="8" s="1"/>
  <c r="J66" i="8" s="1"/>
  <c r="K66" i="8" s="1"/>
  <c r="L66" i="8" s="1"/>
  <c r="M66" i="8" s="1"/>
  <c r="N66" i="8" s="1"/>
  <c r="O66" i="8" s="1"/>
  <c r="P66" i="8" s="1"/>
  <c r="Q66" i="8" s="1"/>
  <c r="R66" i="8" s="1"/>
  <c r="S66" i="8" s="1"/>
  <c r="T66" i="8" s="1"/>
  <c r="U66" i="8" s="1"/>
  <c r="V66" i="8" s="1"/>
  <c r="W66" i="8" s="1"/>
  <c r="B62" i="8"/>
  <c r="B61" i="8"/>
  <c r="B59" i="8"/>
  <c r="D47" i="8"/>
  <c r="C61" i="8"/>
  <c r="B58" i="8" l="1"/>
  <c r="D60" i="8"/>
  <c r="D61" i="8"/>
  <c r="E47" i="8"/>
  <c r="D62" i="8"/>
  <c r="D48" i="8"/>
  <c r="D57" i="8" s="1"/>
  <c r="D59" i="8"/>
  <c r="C58" i="8"/>
  <c r="D58" i="8" l="1"/>
  <c r="B64" i="8"/>
  <c r="B67" i="8" s="1"/>
  <c r="B74" i="8" s="1"/>
  <c r="B78" i="8"/>
  <c r="C78" i="8"/>
  <c r="C64" i="8"/>
  <c r="C67" i="8" s="1"/>
  <c r="E61" i="8"/>
  <c r="F47" i="8"/>
  <c r="E62" i="8"/>
  <c r="E59" i="8"/>
  <c r="E60" i="8"/>
  <c r="E48" i="8"/>
  <c r="E57" i="8" s="1"/>
  <c r="D64" i="8"/>
  <c r="D67" i="8" s="1"/>
  <c r="D79" i="8"/>
  <c r="D78" i="8"/>
  <c r="B69" i="8" l="1"/>
  <c r="B70" i="8" s="1"/>
  <c r="B71" i="8" s="1"/>
  <c r="E58" i="8"/>
  <c r="B77" i="8"/>
  <c r="B82" i="8" s="1"/>
  <c r="D74" i="8"/>
  <c r="D69" i="8"/>
  <c r="C74" i="8"/>
  <c r="C69" i="8"/>
  <c r="E79" i="8"/>
  <c r="F62" i="8"/>
  <c r="F48" i="8"/>
  <c r="F57" i="8" s="1"/>
  <c r="F59" i="8"/>
  <c r="F60" i="8"/>
  <c r="F61" i="8"/>
  <c r="G47" i="8"/>
  <c r="E64" i="8" l="1"/>
  <c r="E67" i="8" s="1"/>
  <c r="E78" i="8"/>
  <c r="C70" i="8"/>
  <c r="C71" i="8" s="1"/>
  <c r="F58" i="8"/>
  <c r="F64" i="8" s="1"/>
  <c r="F67" i="8" s="1"/>
  <c r="D70" i="8"/>
  <c r="D71" i="8" s="1"/>
  <c r="B83" i="8"/>
  <c r="B87" i="8"/>
  <c r="G59" i="8"/>
  <c r="G60" i="8"/>
  <c r="G48" i="8"/>
  <c r="G57" i="8" s="1"/>
  <c r="G61" i="8"/>
  <c r="H47" i="8"/>
  <c r="G62" i="8"/>
  <c r="F79" i="8"/>
  <c r="E74" i="8"/>
  <c r="E69" i="8"/>
  <c r="F78" i="8" l="1"/>
  <c r="H60" i="8"/>
  <c r="H61" i="8"/>
  <c r="I47" i="8"/>
  <c r="H62" i="8"/>
  <c r="H48" i="8"/>
  <c r="H57" i="8" s="1"/>
  <c r="H59" i="8"/>
  <c r="G58" i="8"/>
  <c r="G64" i="8" s="1"/>
  <c r="G67" i="8" s="1"/>
  <c r="F74" i="8"/>
  <c r="F69" i="8"/>
  <c r="E70" i="8"/>
  <c r="E71" i="8" s="1"/>
  <c r="G79" i="8"/>
  <c r="B85" i="8"/>
  <c r="B86" i="8" s="1"/>
  <c r="C77" i="8"/>
  <c r="C82" i="8" s="1"/>
  <c r="G78" i="8" l="1"/>
  <c r="G74" i="8"/>
  <c r="G69" i="8"/>
  <c r="D77" i="8"/>
  <c r="D82" i="8" s="1"/>
  <c r="D85" i="8" s="1"/>
  <c r="I61" i="8"/>
  <c r="J47" i="8"/>
  <c r="I62" i="8"/>
  <c r="I59" i="8"/>
  <c r="I60" i="8"/>
  <c r="I48" i="8"/>
  <c r="I57" i="8" s="1"/>
  <c r="C85" i="8"/>
  <c r="C86" i="8" s="1"/>
  <c r="C89" i="8" s="1"/>
  <c r="C87" i="8"/>
  <c r="C83" i="8"/>
  <c r="H58" i="8"/>
  <c r="F70" i="8"/>
  <c r="F71" i="8" s="1"/>
  <c r="H64" i="8"/>
  <c r="H67" i="8" s="1"/>
  <c r="H79" i="8"/>
  <c r="H78" i="8"/>
  <c r="B89" i="8" l="1"/>
  <c r="E77" i="8"/>
  <c r="E82" i="8" s="1"/>
  <c r="E85" i="8" s="1"/>
  <c r="D87" i="8"/>
  <c r="I58" i="8"/>
  <c r="I78" i="8" s="1"/>
  <c r="D86" i="8"/>
  <c r="D89" i="8" s="1"/>
  <c r="D83" i="8"/>
  <c r="D88" i="8" s="1"/>
  <c r="G70" i="8"/>
  <c r="H74" i="8"/>
  <c r="H69" i="8"/>
  <c r="C88" i="8"/>
  <c r="B88" i="8"/>
  <c r="I79" i="8"/>
  <c r="J62" i="8"/>
  <c r="J48" i="8"/>
  <c r="J57" i="8" s="1"/>
  <c r="J59" i="8"/>
  <c r="J60" i="8"/>
  <c r="J61" i="8"/>
  <c r="K47" i="8"/>
  <c r="F77" i="8" l="1"/>
  <c r="F82" i="8" s="1"/>
  <c r="F87" i="8" s="1"/>
  <c r="E87" i="8"/>
  <c r="I64" i="8"/>
  <c r="I67" i="8" s="1"/>
  <c r="E83" i="8"/>
  <c r="E88" i="8" s="1"/>
  <c r="J58" i="8"/>
  <c r="J78" i="8" s="1"/>
  <c r="E86" i="8"/>
  <c r="E89" i="8" s="1"/>
  <c r="G77" i="8"/>
  <c r="G82" i="8" s="1"/>
  <c r="G71" i="8"/>
  <c r="F85" i="8"/>
  <c r="F83" i="8"/>
  <c r="K59" i="8"/>
  <c r="K60" i="8"/>
  <c r="K61" i="8"/>
  <c r="L47" i="8"/>
  <c r="K62" i="8"/>
  <c r="K48" i="8"/>
  <c r="K57" i="8" s="1"/>
  <c r="J79" i="8"/>
  <c r="J64" i="8"/>
  <c r="J67" i="8" s="1"/>
  <c r="I74" i="8"/>
  <c r="I69" i="8"/>
  <c r="H70" i="8"/>
  <c r="H71" i="8" s="1"/>
  <c r="F88" i="8" l="1"/>
  <c r="F86" i="8"/>
  <c r="F89" i="8" s="1"/>
  <c r="K79" i="8"/>
  <c r="K58" i="8"/>
  <c r="K64" i="8" s="1"/>
  <c r="K67" i="8" s="1"/>
  <c r="G85" i="8"/>
  <c r="G83" i="8"/>
  <c r="G88" i="8" s="1"/>
  <c r="G87" i="8"/>
  <c r="J69" i="8"/>
  <c r="J74" i="8"/>
  <c r="L60" i="8"/>
  <c r="L61" i="8"/>
  <c r="M47" i="8"/>
  <c r="L62" i="8"/>
  <c r="L48" i="8"/>
  <c r="L57" i="8" s="1"/>
  <c r="L59" i="8"/>
  <c r="I70" i="8"/>
  <c r="H77" i="8"/>
  <c r="H82" i="8" s="1"/>
  <c r="G86" i="8" l="1"/>
  <c r="G89" i="8" s="1"/>
  <c r="I77" i="8"/>
  <c r="I82" i="8" s="1"/>
  <c r="I85" i="8" s="1"/>
  <c r="K74" i="8"/>
  <c r="K69" i="8"/>
  <c r="H85" i="8"/>
  <c r="H86" i="8" s="1"/>
  <c r="H89" i="8" s="1"/>
  <c r="H83" i="8"/>
  <c r="H88" i="8" s="1"/>
  <c r="H87" i="8"/>
  <c r="M61" i="8"/>
  <c r="N47" i="8"/>
  <c r="M62" i="8"/>
  <c r="M59" i="8"/>
  <c r="M60" i="8"/>
  <c r="M48" i="8"/>
  <c r="M57" i="8" s="1"/>
  <c r="J70" i="8"/>
  <c r="J71" i="8" s="1"/>
  <c r="K78" i="8"/>
  <c r="L58" i="8"/>
  <c r="I87" i="8"/>
  <c r="I71" i="8"/>
  <c r="L79" i="8"/>
  <c r="L64" i="8"/>
  <c r="L67" i="8" s="1"/>
  <c r="L78" i="8"/>
  <c r="I83" i="8" l="1"/>
  <c r="J77" i="8"/>
  <c r="J82" i="8" s="1"/>
  <c r="J85" i="8" s="1"/>
  <c r="I86" i="8"/>
  <c r="I89" i="8" s="1"/>
  <c r="L69" i="8"/>
  <c r="L74" i="8"/>
  <c r="K70" i="8"/>
  <c r="M79" i="8"/>
  <c r="N62" i="8"/>
  <c r="N59" i="8"/>
  <c r="N60" i="8"/>
  <c r="N61" i="8"/>
  <c r="O47" i="8"/>
  <c r="N48" i="8"/>
  <c r="N57" i="8" s="1"/>
  <c r="I88" i="8"/>
  <c r="M58" i="8"/>
  <c r="M78" i="8" s="1"/>
  <c r="J86" i="8" l="1"/>
  <c r="J89" i="8" s="1"/>
  <c r="J83" i="8"/>
  <c r="J88" i="8" s="1"/>
  <c r="K77" i="8"/>
  <c r="K82" i="8" s="1"/>
  <c r="K85" i="8" s="1"/>
  <c r="K86" i="8" s="1"/>
  <c r="K89" i="8" s="1"/>
  <c r="J87" i="8"/>
  <c r="M64" i="8"/>
  <c r="M67" i="8" s="1"/>
  <c r="O59" i="8"/>
  <c r="O60" i="8"/>
  <c r="O61" i="8"/>
  <c r="P47" i="8"/>
  <c r="O62" i="8"/>
  <c r="O48" i="8"/>
  <c r="O57" i="8" s="1"/>
  <c r="K71" i="8"/>
  <c r="L70" i="8"/>
  <c r="N79" i="8"/>
  <c r="N58" i="8"/>
  <c r="N64" i="8" s="1"/>
  <c r="N67" i="8" s="1"/>
  <c r="M74" i="8"/>
  <c r="M69" i="8"/>
  <c r="K87" i="8" l="1"/>
  <c r="K83" i="8"/>
  <c r="L77" i="8"/>
  <c r="L82" i="8" s="1"/>
  <c r="L83" i="8" s="1"/>
  <c r="L88" i="8" s="1"/>
  <c r="K88" i="8"/>
  <c r="N74" i="8"/>
  <c r="N69" i="8"/>
  <c r="P60" i="8"/>
  <c r="P61" i="8"/>
  <c r="Q47" i="8"/>
  <c r="P62" i="8"/>
  <c r="P59" i="8"/>
  <c r="P48" i="8"/>
  <c r="P57" i="8" s="1"/>
  <c r="N78" i="8"/>
  <c r="M70" i="8"/>
  <c r="M77" i="8" s="1"/>
  <c r="M82" i="8" s="1"/>
  <c r="O79" i="8"/>
  <c r="L71" i="8"/>
  <c r="O58" i="8"/>
  <c r="O78" i="8" s="1"/>
  <c r="L87" i="8" l="1"/>
  <c r="L85" i="8"/>
  <c r="L86" i="8" s="1"/>
  <c r="L89" i="8" s="1"/>
  <c r="M85" i="8"/>
  <c r="M86" i="8" s="1"/>
  <c r="M89" i="8" s="1"/>
  <c r="M83" i="8"/>
  <c r="M88" i="8" s="1"/>
  <c r="M87" i="8"/>
  <c r="O64" i="8"/>
  <c r="O67" i="8" s="1"/>
  <c r="P79" i="8"/>
  <c r="P58" i="8"/>
  <c r="P64" i="8" s="1"/>
  <c r="P67" i="8" s="1"/>
  <c r="N70" i="8"/>
  <c r="N77" i="8" s="1"/>
  <c r="N82" i="8" s="1"/>
  <c r="M71" i="8"/>
  <c r="Q61" i="8"/>
  <c r="R47" i="8"/>
  <c r="Q62" i="8"/>
  <c r="Q59" i="8"/>
  <c r="Q60" i="8"/>
  <c r="Q48" i="8"/>
  <c r="Q57" i="8" s="1"/>
  <c r="N71" i="8" l="1"/>
  <c r="P78" i="8"/>
  <c r="Q58" i="8"/>
  <c r="Q78" i="8" s="1"/>
  <c r="N85" i="8"/>
  <c r="N86" i="8" s="1"/>
  <c r="N89" i="8" s="1"/>
  <c r="N87" i="8"/>
  <c r="N83" i="8"/>
  <c r="N88" i="8" s="1"/>
  <c r="P74" i="8"/>
  <c r="P69" i="8"/>
  <c r="O74" i="8"/>
  <c r="O69" i="8"/>
  <c r="Q64" i="8"/>
  <c r="Q67" i="8" s="1"/>
  <c r="Q79" i="8"/>
  <c r="R62" i="8"/>
  <c r="R59" i="8"/>
  <c r="R60" i="8"/>
  <c r="B29" i="8" s="1"/>
  <c r="R61" i="8"/>
  <c r="R48" i="8"/>
  <c r="R57" i="8" s="1"/>
  <c r="S47" i="8"/>
  <c r="B32" i="8" l="1"/>
  <c r="S59" i="8"/>
  <c r="S60" i="8"/>
  <c r="T47" i="8"/>
  <c r="S48" i="8"/>
  <c r="S57" i="8" s="1"/>
  <c r="S61" i="8"/>
  <c r="S62" i="8"/>
  <c r="R58" i="8"/>
  <c r="B26" i="8" s="1"/>
  <c r="Q74" i="8"/>
  <c r="Q69" i="8"/>
  <c r="R79" i="8"/>
  <c r="O70" i="8"/>
  <c r="O77" i="8" s="1"/>
  <c r="O82" i="8" s="1"/>
  <c r="P70" i="8"/>
  <c r="P71" i="8" s="1"/>
  <c r="O85" i="8" l="1"/>
  <c r="O86" i="8" s="1"/>
  <c r="O89" i="8" s="1"/>
  <c r="O83" i="8"/>
  <c r="O88" i="8" s="1"/>
  <c r="O87" i="8"/>
  <c r="O71" i="8"/>
  <c r="S79" i="8"/>
  <c r="T59" i="8"/>
  <c r="T60" i="8"/>
  <c r="U47" i="8"/>
  <c r="T48" i="8"/>
  <c r="T57" i="8" s="1"/>
  <c r="T61" i="8"/>
  <c r="T62" i="8"/>
  <c r="R78" i="8"/>
  <c r="P77" i="8"/>
  <c r="P82" i="8" s="1"/>
  <c r="R64" i="8"/>
  <c r="R67" i="8" s="1"/>
  <c r="Q70" i="8"/>
  <c r="Q77" i="8" s="1"/>
  <c r="Q82" i="8" s="1"/>
  <c r="S58" i="8"/>
  <c r="S78" i="8" s="1"/>
  <c r="S64" i="8" l="1"/>
  <c r="S67" i="8" s="1"/>
  <c r="Q85" i="8"/>
  <c r="Q87" i="8"/>
  <c r="Q83" i="8"/>
  <c r="S74" i="8"/>
  <c r="S69" i="8"/>
  <c r="P85" i="8"/>
  <c r="P86" i="8" s="1"/>
  <c r="P89" i="8" s="1"/>
  <c r="P83" i="8"/>
  <c r="P88" i="8" s="1"/>
  <c r="P87" i="8"/>
  <c r="T79" i="8"/>
  <c r="U59" i="8"/>
  <c r="U60" i="8"/>
  <c r="V47" i="8"/>
  <c r="U48" i="8"/>
  <c r="U57" i="8" s="1"/>
  <c r="U61" i="8"/>
  <c r="U62" i="8"/>
  <c r="Q71" i="8"/>
  <c r="R74" i="8"/>
  <c r="R69" i="8"/>
  <c r="T58" i="8"/>
  <c r="T64" i="8" s="1"/>
  <c r="T67" i="8" s="1"/>
  <c r="T78" i="8" l="1"/>
  <c r="R70" i="8"/>
  <c r="R77" i="8" s="1"/>
  <c r="R82" i="8" s="1"/>
  <c r="U58" i="8"/>
  <c r="U64" i="8" s="1"/>
  <c r="U67" i="8" s="1"/>
  <c r="U79" i="8"/>
  <c r="Q88" i="8"/>
  <c r="V59" i="8"/>
  <c r="V60" i="8"/>
  <c r="W47" i="8"/>
  <c r="V48" i="8"/>
  <c r="V57" i="8" s="1"/>
  <c r="V61" i="8"/>
  <c r="V62" i="8"/>
  <c r="T74" i="8"/>
  <c r="T69" i="8"/>
  <c r="S70" i="8"/>
  <c r="Q86" i="8"/>
  <c r="Q89" i="8" s="1"/>
  <c r="U78" i="8" l="1"/>
  <c r="R71" i="8"/>
  <c r="S77" i="8"/>
  <c r="S82" i="8" s="1"/>
  <c r="S85" i="8" s="1"/>
  <c r="S71" i="8"/>
  <c r="R85" i="8"/>
  <c r="R86" i="8" s="1"/>
  <c r="R83" i="8"/>
  <c r="R88" i="8" s="1"/>
  <c r="R87" i="8"/>
  <c r="W59" i="8"/>
  <c r="W60" i="8"/>
  <c r="W48" i="8"/>
  <c r="W57" i="8" s="1"/>
  <c r="W61" i="8"/>
  <c r="W62" i="8"/>
  <c r="U74" i="8"/>
  <c r="U69" i="8"/>
  <c r="V58" i="8"/>
  <c r="V78" i="8" s="1"/>
  <c r="T70" i="8"/>
  <c r="T77" i="8" s="1"/>
  <c r="T82" i="8" s="1"/>
  <c r="V79" i="8"/>
  <c r="S87" i="8" l="1"/>
  <c r="S83" i="8"/>
  <c r="V64" i="8"/>
  <c r="V67" i="8" s="1"/>
  <c r="V69" i="8" s="1"/>
  <c r="S88" i="8"/>
  <c r="V74" i="8"/>
  <c r="T85" i="8"/>
  <c r="T83" i="8"/>
  <c r="T88" i="8" s="1"/>
  <c r="T87" i="8"/>
  <c r="U70" i="8"/>
  <c r="U77" i="8" s="1"/>
  <c r="U82" i="8" s="1"/>
  <c r="W79" i="8"/>
  <c r="W58" i="8"/>
  <c r="W78" i="8" s="1"/>
  <c r="R89" i="8"/>
  <c r="G28" i="8"/>
  <c r="T71" i="8"/>
  <c r="S86" i="8"/>
  <c r="S89" i="8" s="1"/>
  <c r="W64" i="8" l="1"/>
  <c r="W67" i="8" s="1"/>
  <c r="U85" i="8"/>
  <c r="U83" i="8"/>
  <c r="U88" i="8" s="1"/>
  <c r="U87" i="8"/>
  <c r="T86" i="8"/>
  <c r="T89" i="8" s="1"/>
  <c r="W74" i="8"/>
  <c r="W69" i="8"/>
  <c r="U71" i="8"/>
  <c r="V70" i="8"/>
  <c r="V77" i="8" s="1"/>
  <c r="V82" i="8" s="1"/>
  <c r="V85" i="8" l="1"/>
  <c r="V87" i="8"/>
  <c r="V83" i="8"/>
  <c r="V88" i="8" s="1"/>
  <c r="W70" i="8"/>
  <c r="W77" i="8" s="1"/>
  <c r="W82" i="8" s="1"/>
  <c r="V71" i="8"/>
  <c r="U86" i="8"/>
  <c r="U89" i="8" s="1"/>
  <c r="W71" i="8" l="1"/>
  <c r="W85" i="8"/>
  <c r="W87" i="8"/>
  <c r="W83" i="8"/>
  <c r="W88" i="8" s="1"/>
  <c r="G26" i="8" s="1"/>
  <c r="V86" i="8"/>
  <c r="V89" i="8" s="1"/>
  <c r="W86" i="8" l="1"/>
  <c r="W89" i="8" s="1"/>
  <c r="G27" i="8" s="1"/>
</calcChain>
</file>

<file path=xl/sharedStrings.xml><?xml version="1.0" encoding="utf-8"?>
<sst xmlns="http://schemas.openxmlformats.org/spreadsheetml/2006/main" count="1108" uniqueCount="569">
  <si>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</si>
  <si>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</si>
  <si>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</si>
  <si>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</si>
  <si>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</si>
  <si>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</si>
  <si>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</si>
  <si>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</si>
  <si>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</si>
  <si>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</si>
  <si>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</si>
  <si>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</si>
  <si>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</si>
  <si>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</si>
  <si>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</si>
  <si>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</si>
  <si>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</si>
  <si>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</si>
  <si>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</si>
  <si>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</si>
  <si>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</si>
  <si>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</si>
  <si>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</si>
  <si>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</si>
  <si>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</si>
  <si>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</si>
  <si>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</si>
  <si>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</si>
  <si>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</si>
  <si>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</si>
  <si>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</si>
  <si>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</si>
  <si>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</si>
  <si>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</si>
  <si>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</si>
  <si>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</si>
  <si>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</si>
  <si>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</si>
  <si>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</si>
  <si>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</si>
  <si>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</si>
  <si>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</si>
  <si>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</si>
  <si>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</si>
  <si>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</si>
  <si>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</si>
  <si>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</si>
  <si>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</si>
  <si>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</si>
  <si>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</si>
  <si>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</si>
  <si>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</si>
  <si>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</si>
  <si>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</si>
  <si>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</si>
  <si>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</si>
  <si>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</si>
  <si>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</si>
  <si>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</si>
  <si>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</si>
  <si>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</si>
  <si>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</si>
  <si>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</si>
  <si>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</si>
  <si>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</si>
  <si>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</si>
  <si>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</si>
  <si>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</si>
  <si>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</si>
  <si>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</si>
  <si>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</si>
  <si>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</si>
  <si>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</si>
  <si>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</si>
  <si>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</si>
  <si>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</si>
  <si>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</si>
  <si>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</si>
  <si>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</si>
  <si>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</si>
  <si>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</si>
  <si>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</si>
  <si>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</si>
  <si>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</si>
  <si>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</si>
  <si>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</si>
  <si>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</si>
  <si>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</si>
  <si>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</si>
  <si>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</si>
  <si>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</si>
  <si>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</si>
  <si>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</si>
  <si>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</si>
  <si>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</si>
  <si>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</si>
  <si>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</si>
  <si>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</si>
  <si>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</si>
  <si>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</si>
  <si>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</si>
  <si>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</si>
  <si>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</si>
  <si>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</si>
  <si>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</si>
  <si>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</si>
  <si>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</si>
  <si>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</si>
  <si>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</si>
  <si>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</si>
  <si>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</si>
  <si>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</si>
  <si>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</si>
  <si>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</si>
  <si>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</si>
  <si>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</si>
  <si>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</si>
  <si>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</si>
  <si>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</si>
  <si>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</si>
  <si>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</si>
  <si>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</si>
  <si>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</si>
  <si>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</si>
  <si>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</si>
  <si>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</si>
  <si>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</si>
  <si>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</si>
  <si>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</si>
  <si>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</si>
  <si>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</si>
  <si>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</si>
  <si>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</si>
  <si>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</si>
  <si>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</si>
  <si>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</si>
  <si>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</si>
  <si>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</si>
  <si>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</si>
  <si>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</si>
  <si>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</si>
  <si>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</si>
  <si>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</si>
  <si>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</si>
  <si>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</si>
  <si>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</si>
  <si>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</si>
  <si>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</si>
  <si>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</si>
  <si>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</si>
  <si>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</si>
  <si>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</si>
  <si>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</si>
  <si>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</si>
  <si>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</si>
  <si>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</si>
  <si>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</si>
  <si>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</si>
  <si>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</si>
  <si>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</si>
  <si>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</si>
  <si>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</si>
  <si>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</si>
  <si>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</si>
  <si>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</si>
  <si>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</si>
  <si>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</si>
  <si>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</si>
  <si>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</si>
  <si>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</si>
  <si>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</si>
  <si>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</si>
  <si>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</si>
  <si>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</si>
  <si>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</si>
  <si>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</si>
  <si>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</si>
  <si>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</si>
  <si>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</si>
  <si>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</si>
  <si>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</si>
  <si>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</si>
  <si>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</si>
  <si>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</si>
  <si>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</si>
  <si>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</si>
  <si>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</si>
  <si>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</si>
  <si>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</si>
  <si>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</si>
  <si>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</si>
  <si>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</si>
  <si>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</si>
  <si>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</si>
  <si>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</si>
  <si>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</si>
  <si>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</si>
  <si>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</si>
  <si>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</si>
  <si>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</si>
  <si>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</si>
  <si>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</si>
  <si>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</si>
  <si>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</si>
  <si>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</si>
  <si>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</si>
  <si>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</si>
  <si>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</si>
  <si>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</si>
  <si>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</si>
  <si>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</si>
  <si>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</si>
  <si>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</si>
  <si>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</si>
  <si>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</si>
  <si>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</si>
  <si>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</si>
  <si>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</si>
  <si>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</si>
  <si>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</si>
  <si>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</si>
  <si>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</si>
  <si>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</si>
  <si>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</si>
  <si>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</si>
  <si>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</si>
  <si>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</si>
  <si>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</si>
  <si>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</si>
  <si>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</si>
  <si>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</si>
  <si>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</si>
  <si>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</si>
  <si>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</si>
  <si>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</si>
  <si>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</si>
  <si>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</si>
  <si>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</si>
  <si>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</si>
  <si>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</si>
  <si>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</si>
  <si>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</si>
  <si>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</si>
  <si>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</si>
  <si>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</si>
  <si>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</si>
  <si>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</si>
  <si>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</si>
  <si>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</si>
  <si>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</si>
  <si>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</si>
  <si>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</si>
  <si>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</si>
  <si>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</si>
  <si>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</si>
  <si>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</si>
  <si>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</si>
  <si>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</si>
  <si>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</si>
  <si>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</si>
  <si>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</si>
  <si>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</si>
  <si>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</si>
  <si>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</si>
  <si>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</si>
  <si>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</si>
  <si>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</si>
  <si>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</si>
  <si>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</si>
  <si>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</si>
  <si>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</si>
  <si>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</si>
  <si>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</si>
  <si>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</si>
  <si>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</si>
  <si>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</si>
  <si>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</si>
  <si>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</si>
  <si>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</si>
  <si>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</si>
  <si>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</si>
  <si>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</si>
  <si>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</si>
  <si>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</si>
  <si>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</si>
  <si>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</si>
  <si>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</si>
  <si>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</si>
  <si>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</si>
  <si>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</si>
  <si>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</si>
  <si>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</si>
  <si>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</si>
  <si>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</si>
  <si>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</si>
  <si>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</si>
  <si>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</si>
  <si>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</si>
  <si>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</si>
  <si>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</si>
  <si>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</si>
  <si>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</si>
  <si>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</si>
  <si>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</si>
  <si>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</si>
  <si>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</si>
  <si>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</si>
  <si>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</si>
  <si>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</si>
  <si>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</si>
  <si>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</si>
  <si>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</si>
  <si>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</si>
  <si>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</si>
  <si>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</si>
  <si>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</si>
  <si>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</si>
  <si>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</si>
  <si>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</si>
  <si>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</si>
  <si>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</si>
  <si>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</si>
  <si>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</si>
  <si>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</si>
  <si>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</si>
  <si>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</si>
  <si>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</si>
  <si>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</si>
  <si>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</si>
  <si>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</si>
  <si>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</si>
  <si>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</si>
  <si>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</si>
  <si>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</si>
  <si>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</si>
  <si>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</si>
  <si>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</si>
  <si>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</si>
  <si>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</si>
  <si>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</si>
  <si>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</si>
  <si>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</si>
  <si>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</si>
  <si>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</si>
  <si>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</si>
  <si>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</si>
  <si>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</si>
  <si>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</si>
  <si>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</si>
  <si>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</si>
  <si>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</si>
  <si>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</si>
  <si>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</si>
  <si>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</si>
  <si>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</si>
  <si>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</si>
  <si>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</si>
  <si>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</si>
  <si>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</si>
  <si>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</si>
  <si>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</si>
  <si>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</si>
  <si>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</si>
  <si>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</si>
  <si>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</si>
  <si>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</si>
  <si>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</si>
  <si>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</si>
  <si>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</si>
  <si>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</si>
  <si>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</si>
  <si>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</si>
  <si>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</si>
  <si>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</si>
  <si>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</si>
  <si>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</si>
  <si>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</si>
  <si>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</si>
  <si>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</si>
  <si>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</si>
  <si>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</si>
  <si>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</si>
  <si>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</si>
  <si>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</si>
  <si>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</si>
  <si>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</si>
  <si>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</si>
  <si>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</si>
  <si>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</si>
  <si>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</si>
  <si>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</si>
  <si>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</si>
  <si>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</si>
  <si>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</si>
  <si>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</si>
  <si>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</si>
  <si>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</si>
  <si>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</si>
  <si>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</si>
  <si>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</si>
  <si>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</si>
  <si>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</si>
  <si>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</si>
  <si>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</si>
  <si>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</si>
  <si>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</si>
  <si>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</si>
  <si>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</si>
  <si>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</si>
  <si>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</si>
  <si>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</si>
  <si>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</si>
  <si>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</si>
  <si>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</si>
  <si>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</si>
  <si>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</si>
  <si>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</si>
  <si>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</si>
  <si>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</si>
  <si>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</si>
  <si>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</si>
  <si>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</si>
  <si>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</si>
  <si>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</si>
  <si>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</si>
  <si>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</si>
  <si>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</si>
  <si>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</si>
  <si>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</si>
  <si>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</si>
  <si>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</si>
  <si>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</si>
  <si>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</si>
  <si>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</si>
  <si>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</si>
  <si>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</si>
  <si>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</si>
  <si>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</si>
  <si>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</si>
  <si>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</si>
  <si>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</si>
  <si>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</si>
  <si>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</si>
  <si>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</si>
  <si>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</si>
  <si>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</si>
  <si>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</si>
  <si>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</si>
  <si>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</si>
  <si>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</si>
  <si>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</si>
  <si>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</si>
  <si>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</si>
  <si>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</si>
  <si>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</si>
  <si>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</si>
  <si>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</si>
  <si>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</si>
  <si>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</si>
  <si>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</si>
  <si>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</si>
  <si>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</si>
  <si>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</si>
  <si>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</si>
  <si>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</si>
  <si>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</si>
  <si>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</si>
  <si>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</si>
  <si>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</si>
  <si>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</si>
  <si>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</si>
  <si>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</si>
  <si>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</si>
  <si>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</si>
  <si>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</si>
  <si>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</si>
  <si>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</si>
  <si>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</si>
  <si>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</si>
  <si>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</si>
  <si>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</si>
  <si>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</si>
  <si>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</si>
  <si>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</si>
  <si>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</si>
  <si>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</si>
  <si>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</si>
  <si>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</si>
  <si>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</si>
  <si>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</si>
  <si>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</si>
  <si>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</si>
  <si>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</si>
  <si>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</si>
  <si>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</si>
  <si>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</si>
  <si>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</si>
  <si>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</si>
  <si>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</si>
  <si>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</si>
  <si>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</si>
  <si>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</si>
  <si>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</si>
  <si>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</si>
  <si>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</si>
  <si>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</si>
  <si>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</si>
  <si>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</si>
  <si>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</si>
  <si>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</si>
  <si>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</si>
  <si>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</si>
  <si>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</si>
  <si>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</si>
  <si>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</si>
  <si>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</si>
  <si>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</si>
  <si>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</si>
  <si>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</si>
  <si>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</si>
  <si>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</si>
  <si>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</si>
  <si>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Модернизация учета электрической энергии (мощности)</t>
  </si>
  <si>
    <t>Н</t>
  </si>
  <si>
    <t>Сметный расчет стоимости</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</si>
  <si>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</si>
  <si>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</si>
  <si>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</si>
  <si>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</si>
  <si>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</si>
  <si>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</si>
  <si>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</si>
  <si>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</si>
  <si>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</si>
  <si>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</si>
  <si>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</si>
  <si>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</si>
  <si>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</si>
  <si>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</si>
  <si>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Акт технического обследования</t>
  </si>
  <si>
    <t>15.12.2029</t>
  </si>
  <si>
    <t>Год раскрытия информации: 2025 год</t>
  </si>
  <si>
    <t>Соликамский муниципальный округ</t>
  </si>
  <si>
    <t>Р</t>
  </si>
  <si>
    <t>приборы учета электрическй энергии</t>
  </si>
  <si>
    <t>коммерческие предложения</t>
  </si>
  <si>
    <t>Аукцион в электронной форме</t>
  </si>
  <si>
    <t>Закупка у единственного поставщика (Аукцион в электронной форме не состоялся)</t>
  </si>
  <si>
    <t>АО "Энергомера"</t>
  </si>
  <si>
    <t>3070842</t>
  </si>
  <si>
    <t>https://223.rts-tender.ru/</t>
  </si>
  <si>
    <t>апрель 2024 года</t>
  </si>
  <si>
    <t>пп. 13 п. 3.2.2 Положения о закупке товаров, работ, услуг</t>
  </si>
  <si>
    <t xml:space="preserve">Установка приборов учета в соответствии с Федеральным законом от 27.12.2018 № 522-ФЗ  </t>
  </si>
  <si>
    <t>100</t>
  </si>
  <si>
    <t>отсутствует</t>
  </si>
  <si>
    <t>Пермский край, Соликамский муниципальный округ</t>
  </si>
  <si>
    <t>0</t>
  </si>
  <si>
    <t>Запланированно на 4 квартал 2025 г</t>
  </si>
  <si>
    <t>Отсутствуют</t>
  </si>
  <si>
    <t xml:space="preserve">В связи с задержкой закупочной процедуры  на работы по  замене ПУ </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</si>
  <si>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(15 т.у.)</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</si>
  <si>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(Фтрр -0,25);</t>
  </si>
  <si>
    <t>0,25 млн.руб с НДС</t>
  </si>
  <si>
    <t>0,21 млн.руб без НДС</t>
  </si>
  <si>
    <t>МВ×А-0; км ЛЭП-0; т.у.-15; шт-0</t>
  </si>
  <si>
    <t>Мероприятие перенесено на 4 квартал</t>
  </si>
  <si>
    <t>3,57</t>
  </si>
  <si>
    <t>3,58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</si>
</sst>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 numFmtId="170" formatCode="#,##0_ ;\-#,##0\ "/>
    <numFmt numFmtId="171" formatCode="_-* #,##0.00\ _р_._-;\-* #,##0.00\ _р_._-;_-* &quot;-&quot;??\ _р_._-;_-@_-"/>
    <numFmt numFmtId="172" formatCode="#,##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u/>
      <sz val="11"/>
      <color theme="10"/>
      <name val="Calibri"/>
      <family val="2"/>
      <charset val="204"/>
      <scheme val="minor"/>
    </font>
    <font>
      <sz val="12"/>
      <color indexed="8"/>
      <name val="Times New Roman"/>
      <family val="1"/>
      <charset val="204"/>
    </font>
    <font>
      <u/>
      <sz val="12"/>
      <color theme="10"/>
      <name val="Calibri"/>
      <family val="2"/>
      <charset val="204"/>
      <scheme val="minor"/>
    </font>
    <font>
      <sz val="8"/>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9" fontId="1" fillId="0" borderId="0" applyFont="0" applyFill="0" applyBorder="0" applyAlignment="0" applyProtection="0"/>
    <xf numFmtId="0" fontId="50" fillId="0" borderId="0"/>
    <xf numFmtId="0" fontId="15" fillId="0" borderId="0"/>
    <xf numFmtId="0" fontId="51" fillId="0" borderId="0"/>
    <xf numFmtId="0" fontId="52" fillId="2" borderId="0" applyNumberFormat="0" applyBorder="0" applyAlignment="0" applyProtection="0"/>
    <xf numFmtId="0" fontId="52" fillId="3" borderId="0" applyNumberFormat="0" applyBorder="0" applyAlignment="0" applyProtection="0"/>
    <xf numFmtId="0" fontId="52" fillId="4" borderId="0" applyNumberFormat="0" applyBorder="0" applyAlignment="0" applyProtection="0"/>
    <xf numFmtId="0" fontId="52" fillId="5" borderId="0" applyNumberFormat="0" applyBorder="0" applyAlignment="0" applyProtection="0"/>
    <xf numFmtId="0" fontId="52" fillId="6" borderId="0" applyNumberFormat="0" applyBorder="0" applyAlignment="0" applyProtection="0"/>
    <xf numFmtId="0" fontId="52" fillId="7" borderId="0" applyNumberFormat="0" applyBorder="0" applyAlignment="0" applyProtection="0"/>
    <xf numFmtId="0" fontId="52" fillId="8" borderId="0" applyNumberFormat="0" applyBorder="0" applyAlignment="0" applyProtection="0"/>
    <xf numFmtId="0" fontId="52" fillId="9" borderId="0" applyNumberFormat="0" applyBorder="0" applyAlignment="0" applyProtection="0"/>
    <xf numFmtId="0" fontId="52" fillId="10" borderId="0" applyNumberFormat="0" applyBorder="0" applyAlignment="0" applyProtection="0"/>
    <xf numFmtId="0" fontId="52" fillId="5" borderId="0" applyNumberFormat="0" applyBorder="0" applyAlignment="0" applyProtection="0"/>
    <xf numFmtId="0" fontId="52" fillId="8" borderId="0" applyNumberFormat="0" applyBorder="0" applyAlignment="0" applyProtection="0"/>
    <xf numFmtId="0" fontId="52" fillId="11" borderId="0" applyNumberFormat="0" applyBorder="0" applyAlignment="0" applyProtection="0"/>
    <xf numFmtId="0" fontId="53" fillId="12" borderId="0" applyNumberFormat="0" applyBorder="0" applyAlignment="0" applyProtection="0"/>
    <xf numFmtId="0" fontId="53" fillId="9" borderId="0" applyNumberFormat="0" applyBorder="0" applyAlignment="0" applyProtection="0"/>
    <xf numFmtId="0" fontId="53" fillId="10"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5" borderId="0" applyNumberFormat="0" applyBorder="0" applyAlignment="0" applyProtection="0"/>
    <xf numFmtId="0" fontId="54" fillId="0" borderId="0"/>
    <xf numFmtId="0" fontId="53"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9" borderId="0" applyNumberFormat="0" applyBorder="0" applyAlignment="0" applyProtection="0"/>
    <xf numFmtId="0" fontId="55" fillId="7" borderId="28" applyNumberFormat="0" applyAlignment="0" applyProtection="0"/>
    <xf numFmtId="0" fontId="56" fillId="20" borderId="29" applyNumberFormat="0" applyAlignment="0" applyProtection="0"/>
    <xf numFmtId="0" fontId="57" fillId="20" borderId="28" applyNumberFormat="0" applyAlignment="0" applyProtection="0"/>
    <xf numFmtId="0" fontId="58" fillId="0" borderId="30" applyNumberFormat="0" applyFill="0" applyAlignment="0" applyProtection="0"/>
    <xf numFmtId="0" fontId="59" fillId="0" borderId="31" applyNumberFormat="0" applyFill="0" applyAlignment="0" applyProtection="0"/>
    <xf numFmtId="0" fontId="60" fillId="0" borderId="32" applyNumberFormat="0" applyFill="0" applyAlignment="0" applyProtection="0"/>
    <xf numFmtId="0" fontId="60" fillId="0" borderId="0" applyNumberFormat="0" applyFill="0" applyBorder="0" applyAlignment="0" applyProtection="0"/>
    <xf numFmtId="0" fontId="61" fillId="0" borderId="33" applyNumberFormat="0" applyFill="0" applyAlignment="0" applyProtection="0"/>
    <xf numFmtId="0" fontId="62" fillId="21" borderId="34" applyNumberFormat="0" applyAlignment="0" applyProtection="0"/>
    <xf numFmtId="0" fontId="63" fillId="0" borderId="0" applyNumberFormat="0" applyFill="0" applyBorder="0" applyAlignment="0" applyProtection="0"/>
    <xf numFmtId="0" fontId="64" fillId="22" borderId="0" applyNumberFormat="0" applyBorder="0" applyAlignment="0" applyProtection="0"/>
    <xf numFmtId="0" fontId="65" fillId="0" borderId="0"/>
    <xf numFmtId="0" fontId="66" fillId="0" borderId="0"/>
    <xf numFmtId="0" fontId="15" fillId="0" borderId="0"/>
    <xf numFmtId="0" fontId="65" fillId="0" borderId="0"/>
    <xf numFmtId="0" fontId="15" fillId="0" borderId="0"/>
    <xf numFmtId="0" fontId="51"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67" fillId="3" borderId="0" applyNumberFormat="0" applyBorder="0" applyAlignment="0" applyProtection="0"/>
    <xf numFmtId="0" fontId="68" fillId="0" borderId="0" applyNumberFormat="0" applyFill="0" applyBorder="0" applyAlignment="0" applyProtection="0"/>
    <xf numFmtId="0" fontId="52" fillId="23" borderId="35" applyNumberFormat="0" applyFont="0" applyAlignment="0" applyProtection="0"/>
    <xf numFmtId="9" fontId="65" fillId="0" borderId="0" applyFont="0" applyFill="0" applyBorder="0" applyAlignment="0" applyProtection="0"/>
    <xf numFmtId="9" fontId="15" fillId="0" borderId="0" applyFont="0" applyFill="0" applyBorder="0" applyAlignment="0" applyProtection="0"/>
    <xf numFmtId="0" fontId="69" fillId="0" borderId="36" applyNumberFormat="0" applyFill="0" applyAlignment="0" applyProtection="0"/>
    <xf numFmtId="0" fontId="70" fillId="0" borderId="0"/>
    <xf numFmtId="0" fontId="71" fillId="0" borderId="0" applyNumberFormat="0" applyFill="0" applyBorder="0" applyAlignment="0" applyProtection="0"/>
    <xf numFmtId="169" fontId="1" fillId="0" borderId="0" applyFont="0" applyFill="0" applyBorder="0" applyAlignment="0" applyProtection="0"/>
    <xf numFmtId="170" fontId="65" fillId="0" borderId="0" applyFont="0" applyFill="0" applyBorder="0" applyAlignment="0" applyProtection="0"/>
    <xf numFmtId="171" fontId="1" fillId="0" borderId="0" applyFont="0" applyFill="0" applyBorder="0" applyAlignment="0" applyProtection="0"/>
    <xf numFmtId="0" fontId="72" fillId="4" borderId="0" applyNumberFormat="0" applyBorder="0" applyAlignment="0" applyProtection="0"/>
    <xf numFmtId="0" fontId="73" fillId="0" borderId="0" applyNumberFormat="0" applyFill="0" applyBorder="0" applyAlignment="0" applyProtection="0"/>
  </cellStyleXfs>
  <cellXfs count="294">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11" fillId="0" borderId="0" xfId="0" applyFont="1"/>
    <xf numFmtId="0" fontId="47" fillId="0" borderId="1" xfId="0" applyFont="1" applyBorder="1" applyAlignment="1">
      <alignment horizontal="center" vertical="center"/>
    </xf>
    <xf numFmtId="0" fontId="47" fillId="0" borderId="0" xfId="0" applyFont="1"/>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horizontal="center" vertical="center"/>
    </xf>
    <xf numFmtId="0" fontId="0" fillId="0" borderId="1" xfId="0" applyBorder="1" applyAlignment="1">
      <alignment horizontal="center" vertical="top" wrapText="1"/>
    </xf>
    <xf numFmtId="0" fontId="0" fillId="0" borderId="1" xfId="0" applyBorder="1" applyAlignment="1">
      <alignment vertical="top" wrapText="1"/>
    </xf>
    <xf numFmtId="14" fontId="15" fillId="0" borderId="1" xfId="0" applyNumberFormat="1" applyFont="1" applyBorder="1" applyAlignment="1">
      <alignment horizontal="center" vertical="top" wrapText="1"/>
    </xf>
    <xf numFmtId="0" fontId="11" fillId="0" borderId="1" xfId="0" applyFont="1" applyBorder="1" applyAlignment="1">
      <alignment horizontal="center" vertical="top" wrapText="1"/>
    </xf>
    <xf numFmtId="0" fontId="15" fillId="0" borderId="1" xfId="0" applyFont="1" applyBorder="1" applyAlignment="1">
      <alignment horizontal="center" vertical="top" wrapText="1"/>
    </xf>
    <xf numFmtId="172" fontId="15" fillId="0" borderId="1" xfId="0" applyNumberFormat="1" applyFont="1" applyBorder="1" applyAlignment="1">
      <alignment horizontal="center" vertical="top" wrapText="1"/>
    </xf>
    <xf numFmtId="0" fontId="74" fillId="0" borderId="1" xfId="0" applyFont="1" applyBorder="1" applyAlignment="1">
      <alignment horizontal="center" vertical="top" wrapText="1"/>
    </xf>
    <xf numFmtId="14" fontId="11" fillId="0" borderId="1" xfId="0" applyNumberFormat="1" applyFont="1" applyBorder="1" applyAlignment="1">
      <alignment horizontal="center" vertical="top" wrapText="1"/>
    </xf>
    <xf numFmtId="49" fontId="11" fillId="0" borderId="1" xfId="0" applyNumberFormat="1" applyFont="1" applyBorder="1" applyAlignment="1">
      <alignment horizontal="center" vertical="top" wrapText="1"/>
    </xf>
    <xf numFmtId="0" fontId="75" fillId="0" borderId="1" xfId="66" applyFont="1" applyFill="1" applyBorder="1" applyAlignment="1">
      <alignment horizontal="center" vertical="top" wrapText="1"/>
    </xf>
    <xf numFmtId="172" fontId="11" fillId="0" borderId="1" xfId="0" applyNumberFormat="1" applyFont="1" applyBorder="1" applyAlignment="1">
      <alignment horizontal="center" vertical="top" wrapText="1"/>
    </xf>
    <xf numFmtId="4" fontId="11" fillId="0" borderId="1" xfId="2" applyNumberFormat="1" applyFont="1" applyBorder="1" applyAlignment="1">
      <alignment horizontal="center" vertical="top" wrapText="1"/>
    </xf>
    <xf numFmtId="49" fontId="11" fillId="0" borderId="1" xfId="2" applyNumberFormat="1" applyFont="1" applyBorder="1" applyAlignment="1">
      <alignment horizontal="center" vertical="top" wrapText="1"/>
    </xf>
    <xf numFmtId="0" fontId="11" fillId="0" borderId="1" xfId="2" applyFont="1" applyBorder="1" applyAlignment="1">
      <alignment horizontal="center" vertical="top" wrapText="1"/>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xf numFmtId="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cellXfs>
  <cellStyles count="67">
    <cellStyle name="20% - Акцент1 2" xfId="5" xr:uid="{CDE73B3F-A3DA-477F-92AA-CFB89F30E974}"/>
    <cellStyle name="20% - Акцент2 2" xfId="6" xr:uid="{07B51576-5A24-4610-95D7-98A3640CBFF8}"/>
    <cellStyle name="20% - Акцент3 2" xfId="7" xr:uid="{2221D115-D151-4EE2-9A98-ED2CED26B869}"/>
    <cellStyle name="20% - Акцент4 2" xfId="8" xr:uid="{6E582B9A-3E3B-4AD0-B483-CA3F168E1D40}"/>
    <cellStyle name="20% - Акцент5 2" xfId="9" xr:uid="{AABE2D14-BA96-4005-8935-C05477C2B59F}"/>
    <cellStyle name="20% - Акцент6 2" xfId="10" xr:uid="{97D99823-E0E1-435C-8391-237D405914F4}"/>
    <cellStyle name="40% - Акцент1 2" xfId="11" xr:uid="{5DCF5515-E703-43F5-86E9-74A10AC5E13D}"/>
    <cellStyle name="40% - Акцент2 2" xfId="12" xr:uid="{2F719066-1782-4C4F-863D-00B643DE0311}"/>
    <cellStyle name="40% - Акцент3 2" xfId="13" xr:uid="{2FFD4A96-AFAD-4608-B837-08405D545FCB}"/>
    <cellStyle name="40% - Акцент4 2" xfId="14" xr:uid="{494E398A-4979-4789-A0DC-D9B111D4EAF8}"/>
    <cellStyle name="40% - Акцент5 2" xfId="15" xr:uid="{6C924323-0292-48E8-AF0A-0064E34E623B}"/>
    <cellStyle name="40% - Акцент6 2" xfId="16" xr:uid="{2DB430A6-6434-4FA7-91EA-765F59337208}"/>
    <cellStyle name="60% - Акцент1 2" xfId="17" xr:uid="{56F4103C-0855-4DB6-AEC8-22861CDBFC41}"/>
    <cellStyle name="60% - Акцент2 2" xfId="18" xr:uid="{B0D994EE-9C5F-4D6D-9478-243B092AA713}"/>
    <cellStyle name="60% - Акцент3 2" xfId="19" xr:uid="{B871B23C-122B-48C0-91C1-1E78FBEED138}"/>
    <cellStyle name="60% - Акцент4 2" xfId="20" xr:uid="{A322D8B1-15DD-459F-8A74-A2769C6DF3F5}"/>
    <cellStyle name="60% - Акцент5 2" xfId="21" xr:uid="{02DB98E5-1866-40C2-8611-6DEA0C518192}"/>
    <cellStyle name="60% - Акцент6 2" xfId="22" xr:uid="{AF171047-AF4B-43D8-9FD7-1B5651E36390}"/>
    <cellStyle name="Normal 2" xfId="23" xr:uid="{AC79B213-8CD3-4111-B460-6F3D849630AE}"/>
    <cellStyle name="Акцент1 2" xfId="24" xr:uid="{48ECC7FB-6D85-470A-8C4C-EC58FB96A6A0}"/>
    <cellStyle name="Акцент2 2" xfId="25" xr:uid="{A6CAC1F6-9814-49A5-8639-2BAC96B66484}"/>
    <cellStyle name="Акцент3 2" xfId="26" xr:uid="{6DFA96FA-46F1-4583-934F-A7A8C357329F}"/>
    <cellStyle name="Акцент4 2" xfId="27" xr:uid="{D62E65C6-28DA-47F3-9CC4-8C613F2EA453}"/>
    <cellStyle name="Акцент5 2" xfId="28" xr:uid="{0576EB23-992A-45D2-A2DD-55BBDEFA66DF}"/>
    <cellStyle name="Акцент6 2" xfId="29" xr:uid="{CC6374D1-6351-4FA0-AA12-011D36E144C6}"/>
    <cellStyle name="Ввод  2" xfId="30" xr:uid="{87DDE0C9-A5C7-4189-9AD8-F7E82CC907B3}"/>
    <cellStyle name="Вывод 2" xfId="31" xr:uid="{490B3DFC-2C11-41A5-A4A7-D6A18A40872C}"/>
    <cellStyle name="Вычисление 2" xfId="32" xr:uid="{20A8083F-FBC8-4D8C-8CCA-67FCC70C376B}"/>
    <cellStyle name="Гиперссылка" xfId="66" builtinId="8"/>
    <cellStyle name="Заголовок 1 2" xfId="33" xr:uid="{1A873B80-B005-4D25-8C4B-0FA0C095EED1}"/>
    <cellStyle name="Заголовок 2 2" xfId="34" xr:uid="{326146C3-3DD1-4FC9-9134-B099C73D7751}"/>
    <cellStyle name="Заголовок 3 2" xfId="35" xr:uid="{B7289414-BF60-4AA5-831B-CDCC2EF97A81}"/>
    <cellStyle name="Заголовок 4 2" xfId="36" xr:uid="{7563AED1-1923-4CA4-95F7-D8C2BD4DA872}"/>
    <cellStyle name="Итог 2" xfId="37" xr:uid="{EB47940A-788A-4FEF-A3D2-337003567FFA}"/>
    <cellStyle name="Контрольная ячейка 2" xfId="38" xr:uid="{584B701E-E7EB-42BC-99CD-D499868FA73F}"/>
    <cellStyle name="Название 2" xfId="39" xr:uid="{87D703E1-C008-445F-9E5B-44A38EC3A322}"/>
    <cellStyle name="Нейтральный 2" xfId="40" xr:uid="{A8ED2601-B6B7-4DD5-94B5-350CF6701CDA}"/>
    <cellStyle name="Обычный" xfId="0" builtinId="0"/>
    <cellStyle name="Обычный 12 2" xfId="41" xr:uid="{1282ECBA-CE08-4E5D-B0EB-54E72A49CD8F}"/>
    <cellStyle name="Обычный 2" xfId="42" xr:uid="{64521F48-8CB8-4ACE-8F61-CA3CDE2A9988}"/>
    <cellStyle name="Обычный 3" xfId="3" xr:uid="{36DDF2C7-CDAE-405D-827A-EECBB3F6F85D}"/>
    <cellStyle name="Обычный 3 2" xfId="43" xr:uid="{7B2D45DA-EA8A-4806-8849-ECC181AB3EBC}"/>
    <cellStyle name="Обычный 3 2 2 2" xfId="44" xr:uid="{5CFF3EDE-9B56-4665-9D23-E48695E8C296}"/>
    <cellStyle name="Обычный 3 21" xfId="45" xr:uid="{639AE6A7-AAD4-4FEF-A871-A3AC72385CF5}"/>
    <cellStyle name="Обычный 4" xfId="46" xr:uid="{0F940232-7508-4897-87DE-2B6AB29EDB54}"/>
    <cellStyle name="Обычный 4 2" xfId="47" xr:uid="{B8C26A23-EF72-4871-A297-929075A2A64D}"/>
    <cellStyle name="Обычный 5" xfId="4" xr:uid="{AC8CA96B-9232-42ED-B0B2-98749D89A886}"/>
    <cellStyle name="Обычный 6" xfId="48" xr:uid="{047796B6-CD81-4A0E-BF7B-73B8F602EB5A}"/>
    <cellStyle name="Обычный 6 2" xfId="49" xr:uid="{A7CC8D51-6498-4469-B123-4FA504646595}"/>
    <cellStyle name="Обычный 6 2 2" xfId="50" xr:uid="{70F059A6-D8F9-4EF9-A3C7-A77560E1D9CC}"/>
    <cellStyle name="Обычный 6 2 3" xfId="51" xr:uid="{42FF9430-1A7F-4333-8018-8A9683AF66A8}"/>
    <cellStyle name="Обычный 7" xfId="2" xr:uid="{1AB18286-5EC5-4CF5-85A0-617DD2EE2127}"/>
    <cellStyle name="Обычный 7 2" xfId="52" xr:uid="{633C2EFD-174E-4F77-ADBA-5C3F6C81B76F}"/>
    <cellStyle name="Обычный 8" xfId="53" xr:uid="{1DA8C86C-0CD0-4166-BF60-8223C343A05A}"/>
    <cellStyle name="Плохой 2" xfId="54" xr:uid="{5D5C81AE-23BD-4D6C-9185-568EF53E95B7}"/>
    <cellStyle name="Пояснение 2" xfId="55" xr:uid="{4347C825-D7A5-4E0F-B186-E72FB650096B}"/>
    <cellStyle name="Примечание 2" xfId="56" xr:uid="{91BDCAB3-6F3C-4651-93BA-9C72A660A748}"/>
    <cellStyle name="Процентный" xfId="1" builtinId="5"/>
    <cellStyle name="Процентный 2" xfId="57" xr:uid="{08510283-BDF0-4A93-8FBD-48A4B1B2B867}"/>
    <cellStyle name="Процентный 3" xfId="58" xr:uid="{F70F47C7-8A09-468E-8B80-A2A7A311C833}"/>
    <cellStyle name="Связанная ячейка 2" xfId="59" xr:uid="{308073D7-33F7-4F22-8D2F-42F551C04266}"/>
    <cellStyle name="Стиль 1" xfId="60" xr:uid="{BF0D577B-2325-4B30-A014-FA44B56A40C1}"/>
    <cellStyle name="Текст предупреждения 2" xfId="61" xr:uid="{A6B55264-8992-4735-A8F8-32ECC7D8303D}"/>
    <cellStyle name="Финансовый 2" xfId="62" xr:uid="{FBC1886D-35DA-4EB0-BD6C-C57CE6E1EF9B}"/>
    <cellStyle name="Финансовый 2 2 2 2 2" xfId="63" xr:uid="{161AD428-9566-4783-902E-BAA5869C02EC}"/>
    <cellStyle name="Финансовый 3" xfId="64" xr:uid="{ED5748E5-DA02-4925-8205-16E78606721E}"/>
    <cellStyle name="Хороший 2" xfId="65" xr:uid="{A34AF8D5-344B-4FDB-91AD-0F6F970E135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2562679.24869077</c:v>
                </c:pt>
                <c:pt idx="3">
                  <c:v>4298112.9195847223</c:v>
                </c:pt>
                <c:pt idx="4">
                  <c:v>6203759.3783774609</c:v>
                </c:pt>
                <c:pt idx="5">
                  <c:v>8296573.7145257276</c:v>
                </c:pt>
                <c:pt idx="6">
                  <c:v>10595223.650841724</c:v>
                </c:pt>
                <c:pt idx="7">
                  <c:v>13120264.614626296</c:v>
                </c:pt>
                <c:pt idx="8">
                  <c:v>15894332.88533137</c:v>
                </c:pt>
                <c:pt idx="9">
                  <c:v>18942358.694712006</c:v>
                </c:pt>
                <c:pt idx="10">
                  <c:v>22291801.388183728</c:v>
                </c:pt>
                <c:pt idx="11">
                  <c:v>25972908.885280229</c:v>
                </c:pt>
                <c:pt idx="12">
                  <c:v>30019004.036523711</c:v>
                </c:pt>
                <c:pt idx="13">
                  <c:v>34466800.651587993</c:v>
                </c:pt>
                <c:pt idx="14">
                  <c:v>39356752.303658664</c:v>
                </c:pt>
                <c:pt idx="15">
                  <c:v>44733437.33454296</c:v>
                </c:pt>
                <c:pt idx="16">
                  <c:v>50645983.845020361</c:v>
                </c:pt>
              </c:numCache>
            </c:numRef>
          </c:val>
          <c:smooth val="0"/>
          <c:extLst>
            <c:ext xmlns:c16="http://schemas.microsoft.com/office/drawing/2014/chart" uri="{C3380CC4-5D6E-409C-BE32-E72D297353CC}">
              <c16:uniqueId val="{00000000-6425-41F4-AABA-964B69DF5286}"/>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1402923.8883327984</c:v>
                </c:pt>
                <c:pt idx="3">
                  <c:v>1359099.1235758108</c:v>
                </c:pt>
                <c:pt idx="4">
                  <c:v>1320708.5875102237</c:v>
                </c:pt>
                <c:pt idx="5">
                  <c:v>1283562.2259156145</c:v>
                </c:pt>
                <c:pt idx="6">
                  <c:v>1247615.0923200068</c:v>
                </c:pt>
                <c:pt idx="7">
                  <c:v>1212823.9574333632</c:v>
                </c:pt>
                <c:pt idx="8">
                  <c:v>1179147.244941646</c:v>
                </c:pt>
                <c:pt idx="9">
                  <c:v>1146544.966982468</c:v>
                </c:pt>
                <c:pt idx="10">
                  <c:v>1114978.6729406386</c:v>
                </c:pt>
                <c:pt idx="11">
                  <c:v>1084411.3768443551</c:v>
                </c:pt>
                <c:pt idx="12">
                  <c:v>1054807.5105893305</c:v>
                </c:pt>
                <c:pt idx="13">
                  <c:v>1026132.8668124044</c:v>
                </c:pt>
                <c:pt idx="14">
                  <c:v>998354.54616657866</c:v>
                </c:pt>
                <c:pt idx="15">
                  <c:v>971440.90645089967</c:v>
                </c:pt>
                <c:pt idx="16">
                  <c:v>945361.51356064493</c:v>
                </c:pt>
              </c:numCache>
            </c:numRef>
          </c:val>
          <c:smooth val="0"/>
          <c:extLst>
            <c:ext xmlns:c16="http://schemas.microsoft.com/office/drawing/2014/chart" uri="{C3380CC4-5D6E-409C-BE32-E72D297353CC}">
              <c16:uniqueId val="{00000001-6425-41F4-AABA-964B69DF5286}"/>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5886A132-E4FD-4EE2-B4FD-6AAB18D733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223.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B2AA-D9BE-45AB-BB09-8433190A0F7C}">
  <sheetPr codeName="Лист1">
    <pageSetUpPr fitToPage="1"/>
  </sheetPr>
  <dimension ref="A1:X49"/>
  <sheetViews>
    <sheetView topLeftCell="A16" zoomScale="55" zoomScaleNormal="55" workbookViewId="0">
      <selection activeCell="C52" sqref="C52"/>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22" t="s">
        <v>541</v>
      </c>
      <c r="B5" s="222"/>
      <c r="C5" s="222"/>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23" t="s">
        <v>3</v>
      </c>
      <c r="B7" s="223"/>
      <c r="C7" s="223"/>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24" t="s">
        <v>4</v>
      </c>
      <c r="B9" s="224"/>
      <c r="C9" s="224"/>
      <c r="D9" s="10"/>
      <c r="E9" s="10"/>
      <c r="F9"/>
      <c r="G9"/>
      <c r="H9"/>
      <c r="I9"/>
      <c r="J9"/>
      <c r="K9"/>
      <c r="L9"/>
      <c r="M9"/>
      <c r="N9"/>
      <c r="O9"/>
      <c r="P9"/>
      <c r="Q9"/>
      <c r="R9"/>
      <c r="S9"/>
      <c r="T9"/>
      <c r="U9"/>
      <c r="V9"/>
      <c r="W9"/>
      <c r="X9"/>
    </row>
    <row r="10" spans="1:24" s="3" customFormat="1" ht="15.75" x14ac:dyDescent="0.25">
      <c r="A10" s="219" t="s">
        <v>5</v>
      </c>
      <c r="B10" s="219"/>
      <c r="C10" s="219"/>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24" t="s">
        <v>6</v>
      </c>
      <c r="B12" s="224"/>
      <c r="C12" s="224"/>
      <c r="D12" s="10"/>
      <c r="E12" s="10"/>
      <c r="F12"/>
      <c r="G12"/>
      <c r="H12"/>
      <c r="I12"/>
      <c r="J12"/>
      <c r="K12"/>
      <c r="L12"/>
      <c r="M12"/>
      <c r="N12"/>
      <c r="O12"/>
      <c r="P12"/>
      <c r="Q12"/>
      <c r="R12"/>
      <c r="S12"/>
      <c r="T12"/>
      <c r="U12"/>
      <c r="V12"/>
      <c r="W12"/>
      <c r="X12"/>
    </row>
    <row r="13" spans="1:24" s="3" customFormat="1" ht="15.75" x14ac:dyDescent="0.25">
      <c r="A13" s="219" t="s">
        <v>7</v>
      </c>
      <c r="B13" s="219"/>
      <c r="C13" s="219"/>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18" t="s">
        <v>561</v>
      </c>
      <c r="B15" s="218"/>
      <c r="C15" s="218"/>
      <c r="D15" s="10"/>
      <c r="E15" s="10"/>
      <c r="F15"/>
      <c r="G15"/>
      <c r="H15"/>
      <c r="I15"/>
      <c r="J15"/>
      <c r="K15"/>
      <c r="L15"/>
      <c r="M15"/>
      <c r="N15"/>
      <c r="O15"/>
      <c r="P15"/>
      <c r="Q15"/>
      <c r="R15"/>
      <c r="S15"/>
      <c r="T15"/>
      <c r="U15"/>
      <c r="V15"/>
      <c r="W15"/>
      <c r="X15"/>
    </row>
    <row r="16" spans="1:24" s="13" customFormat="1" ht="15" customHeight="1" x14ac:dyDescent="0.25">
      <c r="A16" s="219" t="s">
        <v>8</v>
      </c>
      <c r="B16" s="219"/>
      <c r="C16" s="219"/>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20" t="s">
        <v>9</v>
      </c>
      <c r="B18" s="221"/>
      <c r="C18" s="221"/>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532</v>
      </c>
      <c r="D22" s="11"/>
      <c r="E22" s="11"/>
      <c r="F22"/>
      <c r="G22"/>
      <c r="H22"/>
      <c r="I22"/>
      <c r="J22"/>
      <c r="K22"/>
      <c r="L22"/>
      <c r="M22"/>
      <c r="N22"/>
      <c r="O22"/>
      <c r="P22"/>
      <c r="Q22"/>
      <c r="R22"/>
      <c r="S22"/>
      <c r="T22"/>
      <c r="U22"/>
      <c r="V22"/>
      <c r="W22"/>
      <c r="X22"/>
    </row>
    <row r="23" spans="1:24" s="13" customFormat="1" ht="47.25" x14ac:dyDescent="0.25">
      <c r="A23" s="18" t="s">
        <v>15</v>
      </c>
      <c r="B23" s="20" t="s">
        <v>16</v>
      </c>
      <c r="C23" s="17" t="s">
        <v>533</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184" t="s">
        <v>528</v>
      </c>
      <c r="D25" s="11"/>
      <c r="E25" s="11"/>
      <c r="F25"/>
      <c r="G25"/>
      <c r="H25"/>
      <c r="I25"/>
      <c r="J25"/>
      <c r="K25"/>
      <c r="L25"/>
      <c r="M25"/>
      <c r="N25"/>
      <c r="O25"/>
      <c r="P25"/>
      <c r="Q25"/>
      <c r="R25"/>
      <c r="S25"/>
      <c r="T25"/>
      <c r="U25"/>
      <c r="V25"/>
      <c r="W25"/>
      <c r="X25"/>
    </row>
    <row r="26" spans="1:24" s="13" customFormat="1" ht="15.75" x14ac:dyDescent="0.25">
      <c r="A26" s="18" t="s">
        <v>19</v>
      </c>
      <c r="B26" s="24" t="s">
        <v>20</v>
      </c>
      <c r="C26" s="185" t="s">
        <v>534</v>
      </c>
      <c r="D26" s="11"/>
      <c r="E26" s="11"/>
      <c r="F26"/>
      <c r="G26"/>
      <c r="H26"/>
      <c r="I26"/>
      <c r="J26"/>
      <c r="K26"/>
      <c r="L26"/>
      <c r="M26"/>
      <c r="N26"/>
      <c r="O26"/>
      <c r="P26"/>
      <c r="Q26"/>
      <c r="R26"/>
      <c r="S26"/>
      <c r="T26"/>
      <c r="U26"/>
      <c r="V26"/>
      <c r="W26"/>
      <c r="X26"/>
    </row>
    <row r="27" spans="1:24" s="13" customFormat="1" ht="31.5" x14ac:dyDescent="0.25">
      <c r="A27" s="18" t="s">
        <v>21</v>
      </c>
      <c r="B27" s="24" t="s">
        <v>22</v>
      </c>
      <c r="C27" s="185" t="s">
        <v>542</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535</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47.25" x14ac:dyDescent="0.25">
      <c r="A40" s="18" t="s">
        <v>45</v>
      </c>
      <c r="B40" s="24" t="s">
        <v>46</v>
      </c>
      <c r="C40" s="17" t="s">
        <v>562</v>
      </c>
    </row>
    <row r="41" spans="1:24" ht="63" x14ac:dyDescent="0.25">
      <c r="A41" s="18" t="s">
        <v>47</v>
      </c>
      <c r="B41" s="24" t="s">
        <v>48</v>
      </c>
      <c r="C41" s="17" t="s">
        <v>536</v>
      </c>
    </row>
    <row r="42" spans="1:24" ht="47.25" x14ac:dyDescent="0.25">
      <c r="A42" s="18" t="s">
        <v>49</v>
      </c>
      <c r="B42" s="24" t="s">
        <v>50</v>
      </c>
      <c r="C42" s="17" t="s">
        <v>536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537</v>
      </c>
    </row>
    <row r="47" spans="1:24" ht="18.75" customHeight="1" x14ac:dyDescent="0.25">
      <c r="A47" s="21"/>
      <c r="B47" s="22"/>
      <c r="C47" s="23"/>
    </row>
    <row r="48" spans="1:24" ht="31.5" x14ac:dyDescent="0.25">
      <c r="A48" s="18" t="s">
        <v>59</v>
      </c>
      <c r="B48" s="24" t="s">
        <v>60</v>
      </c>
      <c r="C48" s="25" t="s">
        <v>563</v>
      </c>
    </row>
    <row r="49" spans="1:3" ht="31.5" x14ac:dyDescent="0.25">
      <c r="A49" s="18" t="s">
        <v>61</v>
      </c>
      <c r="B49" s="24" t="s">
        <v>62</v>
      </c>
      <c r="C49" s="26" t="s">
        <v>564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081D1-D1D9-4888-B00F-AD6D77082F92}">
  <sheetPr codeName="Лист12">
    <pageSetUpPr fitToPage="1"/>
  </sheetPr>
  <dimension ref="A1:AK72"/>
  <sheetViews>
    <sheetView zoomScale="55" zoomScaleNormal="55" workbookViewId="0">
      <pane xSplit="2" ySplit="23" topLeftCell="C51" activePane="bottomRight" state="frozen"/>
      <selection activeCell="A9" sqref="A9:O9"/>
      <selection pane="topRight" activeCell="A9" sqref="A9:O9"/>
      <selection pane="bottomLeft" activeCell="A9" sqref="A9:O9"/>
      <selection pane="bottomRight" activeCell="N64" sqref="N64"/>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2" t="str">
        <f>'1. паспорт местоположение'!$A$5:$C$5</f>
        <v>Год раскрытия информации: 2025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c r="AD4" s="222"/>
      <c r="AE4" s="222"/>
      <c r="AF4" s="222"/>
      <c r="AG4" s="222"/>
      <c r="AH4" s="61"/>
      <c r="AI4" s="61"/>
      <c r="AJ4" s="61"/>
      <c r="AK4" s="61"/>
    </row>
    <row r="5" spans="1:37" ht="10.5" customHeight="1" x14ac:dyDescent="0.3">
      <c r="AK5" s="5"/>
    </row>
    <row r="6" spans="1:37" ht="18.75" x14ac:dyDescent="0.25">
      <c r="A6" s="223" t="s">
        <v>3</v>
      </c>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24" t="s">
        <v>4</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148"/>
      <c r="AI8" s="148"/>
      <c r="AJ8" s="148"/>
      <c r="AK8" s="148"/>
    </row>
    <row r="9" spans="1:37" ht="18.75" customHeight="1" x14ac:dyDescent="0.25">
      <c r="A9" s="219" t="s">
        <v>5</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24" t="str">
        <f>'1. паспорт местоположение'!$A$12</f>
        <v>O_СГЭС_15</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148"/>
      <c r="AI11" s="148"/>
      <c r="AJ11" s="148"/>
      <c r="AK11" s="148"/>
    </row>
    <row r="12" spans="1:37" x14ac:dyDescent="0.25">
      <c r="A12" s="219" t="s">
        <v>7</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11"/>
      <c r="AI12" s="11"/>
      <c r="AJ12" s="11"/>
      <c r="AK12" s="11"/>
    </row>
    <row r="13" spans="1:37" ht="16.5" customHeight="1" x14ac:dyDescent="0.3">
      <c r="A13" s="52"/>
      <c r="B13" s="52"/>
      <c r="C13" s="52"/>
      <c r="D13" s="52"/>
      <c r="E13" s="52"/>
      <c r="F13" s="52"/>
      <c r="G13" s="52"/>
      <c r="H13" s="52"/>
      <c r="I13" s="52"/>
      <c r="J13" s="52"/>
      <c r="K13" s="52"/>
      <c r="L13" s="52"/>
      <c r="M13" s="52"/>
      <c r="N13" s="203"/>
      <c r="O13" s="203"/>
      <c r="P13" s="52"/>
      <c r="Q13" s="52"/>
      <c r="R13" s="203"/>
      <c r="S13" s="203"/>
      <c r="T13" s="52"/>
      <c r="U13" s="52"/>
      <c r="V13" s="52"/>
      <c r="W13" s="52"/>
      <c r="X13" s="52"/>
      <c r="Y13" s="52"/>
      <c r="Z13" s="52"/>
      <c r="AA13" s="52"/>
      <c r="AB13" s="52"/>
      <c r="AC13" s="52"/>
      <c r="AD13" s="52"/>
      <c r="AE13" s="52"/>
      <c r="AF13" s="52"/>
      <c r="AG13" s="52"/>
      <c r="AH13" s="203"/>
      <c r="AI13" s="203"/>
      <c r="AJ13" s="203"/>
      <c r="AK13" s="203"/>
    </row>
    <row r="14" spans="1:37" x14ac:dyDescent="0.25">
      <c r="A14" s="21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(15 т.у.)</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04"/>
      <c r="AI14" s="204"/>
      <c r="AJ14" s="204"/>
      <c r="AK14" s="204"/>
    </row>
    <row r="15" spans="1:37" ht="15.75" customHeight="1" x14ac:dyDescent="0.25">
      <c r="A15" s="219" t="s">
        <v>8</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11"/>
      <c r="AI15" s="11"/>
      <c r="AJ15" s="11"/>
      <c r="AK15" s="11"/>
    </row>
    <row r="16" spans="1:37" ht="10.5" customHeight="1" x14ac:dyDescent="0.25"/>
    <row r="17" spans="1:37" ht="10.5" customHeight="1" x14ac:dyDescent="0.25"/>
    <row r="18" spans="1:37" x14ac:dyDescent="0.25">
      <c r="A18" s="271" t="s">
        <v>331</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7"/>
      <c r="AI18" s="7"/>
      <c r="AJ18" s="7"/>
      <c r="AK18" s="7"/>
    </row>
    <row r="20" spans="1:37" ht="30" customHeight="1" x14ac:dyDescent="0.25">
      <c r="A20" s="239" t="s">
        <v>332</v>
      </c>
      <c r="B20" s="239" t="s">
        <v>333</v>
      </c>
      <c r="C20" s="234" t="s">
        <v>334</v>
      </c>
      <c r="D20" s="234"/>
      <c r="E20" s="233" t="s">
        <v>335</v>
      </c>
      <c r="F20" s="233"/>
      <c r="G20" s="239" t="s">
        <v>336</v>
      </c>
      <c r="H20" s="269">
        <v>2024</v>
      </c>
      <c r="I20" s="270"/>
      <c r="J20" s="270"/>
      <c r="K20" s="270"/>
      <c r="L20" s="269">
        <v>2025</v>
      </c>
      <c r="M20" s="270"/>
      <c r="N20" s="270"/>
      <c r="O20" s="270"/>
      <c r="P20" s="269">
        <v>2026</v>
      </c>
      <c r="Q20" s="270"/>
      <c r="R20" s="270"/>
      <c r="S20" s="270"/>
      <c r="T20" s="269">
        <v>2027</v>
      </c>
      <c r="U20" s="270"/>
      <c r="V20" s="270"/>
      <c r="W20" s="270"/>
      <c r="X20" s="269">
        <v>2028</v>
      </c>
      <c r="Y20" s="270"/>
      <c r="Z20" s="270"/>
      <c r="AA20" s="270"/>
      <c r="AB20" s="269">
        <v>2029</v>
      </c>
      <c r="AC20" s="270"/>
      <c r="AD20" s="270"/>
      <c r="AE20" s="270"/>
      <c r="AF20" s="234" t="s">
        <v>337</v>
      </c>
      <c r="AG20" s="234"/>
      <c r="AH20" s="7"/>
      <c r="AI20" s="7"/>
      <c r="AJ20" s="7"/>
    </row>
    <row r="21" spans="1:37" ht="48" customHeight="1" x14ac:dyDescent="0.25">
      <c r="A21" s="241"/>
      <c r="B21" s="241"/>
      <c r="C21" s="234"/>
      <c r="D21" s="234"/>
      <c r="E21" s="233"/>
      <c r="F21" s="233"/>
      <c r="G21" s="241"/>
      <c r="H21" s="234" t="s">
        <v>271</v>
      </c>
      <c r="I21" s="234"/>
      <c r="J21" s="234" t="s">
        <v>338</v>
      </c>
      <c r="K21" s="234"/>
      <c r="L21" s="234" t="s">
        <v>271</v>
      </c>
      <c r="M21" s="234"/>
      <c r="N21" s="234" t="s">
        <v>339</v>
      </c>
      <c r="O21" s="234"/>
      <c r="P21" s="234" t="s">
        <v>271</v>
      </c>
      <c r="Q21" s="234"/>
      <c r="R21" s="234" t="s">
        <v>339</v>
      </c>
      <c r="S21" s="234"/>
      <c r="T21" s="234" t="s">
        <v>271</v>
      </c>
      <c r="U21" s="234"/>
      <c r="V21" s="234" t="s">
        <v>339</v>
      </c>
      <c r="W21" s="234"/>
      <c r="X21" s="234" t="s">
        <v>271</v>
      </c>
      <c r="Y21" s="234"/>
      <c r="Z21" s="234" t="s">
        <v>339</v>
      </c>
      <c r="AA21" s="234"/>
      <c r="AB21" s="234" t="s">
        <v>271</v>
      </c>
      <c r="AC21" s="234"/>
      <c r="AD21" s="234" t="s">
        <v>339</v>
      </c>
      <c r="AE21" s="234"/>
      <c r="AF21" s="234"/>
      <c r="AG21" s="234"/>
    </row>
    <row r="22" spans="1:37" ht="81" customHeight="1" x14ac:dyDescent="0.25">
      <c r="A22" s="240"/>
      <c r="B22" s="240"/>
      <c r="C22" s="205" t="s">
        <v>271</v>
      </c>
      <c r="D22" s="205" t="s">
        <v>339</v>
      </c>
      <c r="E22" s="205" t="s">
        <v>340</v>
      </c>
      <c r="F22" s="205" t="s">
        <v>341</v>
      </c>
      <c r="G22" s="240"/>
      <c r="H22" s="206" t="s">
        <v>342</v>
      </c>
      <c r="I22" s="206" t="s">
        <v>343</v>
      </c>
      <c r="J22" s="206" t="s">
        <v>342</v>
      </c>
      <c r="K22" s="206" t="s">
        <v>343</v>
      </c>
      <c r="L22" s="206" t="s">
        <v>342</v>
      </c>
      <c r="M22" s="206" t="s">
        <v>343</v>
      </c>
      <c r="N22" s="206" t="s">
        <v>342</v>
      </c>
      <c r="O22" s="206" t="s">
        <v>343</v>
      </c>
      <c r="P22" s="206" t="s">
        <v>342</v>
      </c>
      <c r="Q22" s="206" t="s">
        <v>343</v>
      </c>
      <c r="R22" s="206" t="s">
        <v>342</v>
      </c>
      <c r="S22" s="206" t="s">
        <v>343</v>
      </c>
      <c r="T22" s="206" t="s">
        <v>342</v>
      </c>
      <c r="U22" s="206" t="s">
        <v>343</v>
      </c>
      <c r="V22" s="206" t="s">
        <v>342</v>
      </c>
      <c r="W22" s="206" t="s">
        <v>343</v>
      </c>
      <c r="X22" s="206" t="s">
        <v>342</v>
      </c>
      <c r="Y22" s="206" t="s">
        <v>343</v>
      </c>
      <c r="Z22" s="206" t="s">
        <v>342</v>
      </c>
      <c r="AA22" s="206" t="s">
        <v>343</v>
      </c>
      <c r="AB22" s="206" t="s">
        <v>342</v>
      </c>
      <c r="AC22" s="206" t="s">
        <v>343</v>
      </c>
      <c r="AD22" s="206" t="s">
        <v>342</v>
      </c>
      <c r="AE22" s="206" t="s">
        <v>343</v>
      </c>
      <c r="AF22" s="205" t="s">
        <v>344</v>
      </c>
      <c r="AG22" s="205"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207" t="s">
        <v>345</v>
      </c>
      <c r="C24" s="208">
        <f>L24+P24+T24+X24+AB24</f>
        <v>42.318269749999999</v>
      </c>
      <c r="D24" s="208">
        <f>N24+R24+V24+Z24+AD24</f>
        <v>0.24871127000000001</v>
      </c>
      <c r="E24" s="208">
        <v>0</v>
      </c>
      <c r="F24" s="209">
        <v>0</v>
      </c>
      <c r="G24" s="208">
        <v>0</v>
      </c>
      <c r="H24" s="208">
        <v>0</v>
      </c>
      <c r="I24" s="208">
        <v>0</v>
      </c>
      <c r="J24" s="208">
        <v>0</v>
      </c>
      <c r="K24" s="208">
        <v>0</v>
      </c>
      <c r="L24" s="208">
        <v>7.79118259</v>
      </c>
      <c r="M24" s="208">
        <v>4</v>
      </c>
      <c r="N24" s="208">
        <f>N27</f>
        <v>0.24871127000000001</v>
      </c>
      <c r="O24" s="208">
        <v>3</v>
      </c>
      <c r="P24" s="208">
        <v>8.1480153659999992</v>
      </c>
      <c r="Q24" s="208">
        <v>4</v>
      </c>
      <c r="R24" s="208">
        <v>0</v>
      </c>
      <c r="S24" s="208">
        <v>0</v>
      </c>
      <c r="T24" s="208">
        <v>8.1480153659999992</v>
      </c>
      <c r="U24" s="208">
        <v>4</v>
      </c>
      <c r="V24" s="208">
        <v>0</v>
      </c>
      <c r="W24" s="208">
        <v>0</v>
      </c>
      <c r="X24" s="208">
        <v>8.911457768</v>
      </c>
      <c r="Y24" s="208">
        <v>4</v>
      </c>
      <c r="Z24" s="208">
        <v>0</v>
      </c>
      <c r="AA24" s="208">
        <v>0</v>
      </c>
      <c r="AB24" s="208">
        <v>9.3195986600000005</v>
      </c>
      <c r="AC24" s="208">
        <v>4</v>
      </c>
      <c r="AD24" s="208">
        <v>0</v>
      </c>
      <c r="AE24" s="208">
        <v>0</v>
      </c>
      <c r="AF24" s="208">
        <f>L24+P24+T24+X24+AB24</f>
        <v>42.318269749999999</v>
      </c>
      <c r="AG24" s="208">
        <f>N24+R24+V24+Z24+AD24</f>
        <v>0.24871127000000001</v>
      </c>
    </row>
    <row r="25" spans="1:37" ht="24" customHeight="1" x14ac:dyDescent="0.25">
      <c r="A25" s="145" t="s">
        <v>346</v>
      </c>
      <c r="B25" s="210" t="s">
        <v>347</v>
      </c>
      <c r="C25" s="26">
        <f t="shared" ref="C25:C72" si="1">L25+P25+T25+X25+AB25</f>
        <v>0</v>
      </c>
      <c r="D25" s="26">
        <f t="shared" ref="D25:D72" si="2">N25+R25+V25+Z25+AD25</f>
        <v>0</v>
      </c>
      <c r="E25" s="26">
        <v>0</v>
      </c>
      <c r="F25" s="211">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208">
        <f t="shared" ref="AF25:AF72" si="3">L25+P25+T25+X25+AB25</f>
        <v>0</v>
      </c>
      <c r="AG25" s="208">
        <f t="shared" ref="AG25:AG72" si="4">N25+R25+V25+Z25+AD25</f>
        <v>0</v>
      </c>
    </row>
    <row r="26" spans="1:37" x14ac:dyDescent="0.25">
      <c r="A26" s="145" t="s">
        <v>348</v>
      </c>
      <c r="B26" s="210" t="s">
        <v>349</v>
      </c>
      <c r="C26" s="26">
        <f t="shared" si="1"/>
        <v>0</v>
      </c>
      <c r="D26" s="26">
        <f t="shared" si="2"/>
        <v>0</v>
      </c>
      <c r="E26" s="26">
        <v>0</v>
      </c>
      <c r="F26" s="211">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208">
        <f t="shared" si="3"/>
        <v>0</v>
      </c>
      <c r="AG26" s="208">
        <f t="shared" si="4"/>
        <v>0</v>
      </c>
    </row>
    <row r="27" spans="1:37" ht="31.5" x14ac:dyDescent="0.25">
      <c r="A27" s="145" t="s">
        <v>350</v>
      </c>
      <c r="B27" s="210" t="s">
        <v>351</v>
      </c>
      <c r="C27" s="26">
        <f t="shared" si="1"/>
        <v>42.318269749999999</v>
      </c>
      <c r="D27" s="26">
        <f t="shared" si="2"/>
        <v>0.24871127000000001</v>
      </c>
      <c r="E27" s="26">
        <v>0</v>
      </c>
      <c r="F27" s="211">
        <v>0</v>
      </c>
      <c r="G27" s="26">
        <v>0</v>
      </c>
      <c r="H27" s="26">
        <v>0</v>
      </c>
      <c r="I27" s="26">
        <v>0</v>
      </c>
      <c r="J27" s="26">
        <v>0</v>
      </c>
      <c r="K27" s="26">
        <v>0</v>
      </c>
      <c r="L27" s="26">
        <v>7.79118259</v>
      </c>
      <c r="M27" s="26">
        <v>4</v>
      </c>
      <c r="N27" s="292">
        <f>0.09394141+0.15476986</f>
        <v>0.24871127000000001</v>
      </c>
      <c r="O27" s="26">
        <v>3</v>
      </c>
      <c r="P27" s="26">
        <v>8.1480153659999992</v>
      </c>
      <c r="Q27" s="26">
        <v>4</v>
      </c>
      <c r="R27" s="26">
        <v>0</v>
      </c>
      <c r="S27" s="26">
        <v>0</v>
      </c>
      <c r="T27" s="26">
        <v>8.1480153659999992</v>
      </c>
      <c r="U27" s="26">
        <v>4</v>
      </c>
      <c r="V27" s="26">
        <v>0</v>
      </c>
      <c r="W27" s="26">
        <v>0</v>
      </c>
      <c r="X27" s="26">
        <v>8.911457768</v>
      </c>
      <c r="Y27" s="26">
        <v>4</v>
      </c>
      <c r="Z27" s="26">
        <v>0</v>
      </c>
      <c r="AA27" s="26">
        <v>0</v>
      </c>
      <c r="AB27" s="26">
        <v>9.3195986600000005</v>
      </c>
      <c r="AC27" s="26">
        <v>4</v>
      </c>
      <c r="AD27" s="26">
        <v>0</v>
      </c>
      <c r="AE27" s="26">
        <v>0</v>
      </c>
      <c r="AF27" s="208">
        <f t="shared" si="3"/>
        <v>42.318269749999999</v>
      </c>
      <c r="AG27" s="208">
        <f t="shared" si="4"/>
        <v>0.24871127000000001</v>
      </c>
    </row>
    <row r="28" spans="1:37" x14ac:dyDescent="0.25">
      <c r="A28" s="145" t="s">
        <v>352</v>
      </c>
      <c r="B28" s="210" t="s">
        <v>353</v>
      </c>
      <c r="C28" s="26">
        <f t="shared" si="1"/>
        <v>0</v>
      </c>
      <c r="D28" s="26">
        <f t="shared" si="2"/>
        <v>0</v>
      </c>
      <c r="E28" s="26">
        <v>0</v>
      </c>
      <c r="F28" s="211">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208">
        <f t="shared" si="3"/>
        <v>0</v>
      </c>
      <c r="AG28" s="208">
        <f t="shared" si="4"/>
        <v>0</v>
      </c>
    </row>
    <row r="29" spans="1:37" x14ac:dyDescent="0.25">
      <c r="A29" s="145" t="s">
        <v>354</v>
      </c>
      <c r="B29" s="212" t="s">
        <v>355</v>
      </c>
      <c r="C29" s="26">
        <f t="shared" si="1"/>
        <v>0</v>
      </c>
      <c r="D29" s="26">
        <f t="shared" si="2"/>
        <v>0</v>
      </c>
      <c r="E29" s="26">
        <v>0</v>
      </c>
      <c r="F29" s="211">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208">
        <f t="shared" si="3"/>
        <v>0</v>
      </c>
      <c r="AG29" s="208">
        <f t="shared" si="4"/>
        <v>0</v>
      </c>
    </row>
    <row r="30" spans="1:37" s="7" customFormat="1" ht="47.25" x14ac:dyDescent="0.25">
      <c r="A30" s="142" t="s">
        <v>15</v>
      </c>
      <c r="B30" s="207" t="s">
        <v>356</v>
      </c>
      <c r="C30" s="208">
        <f t="shared" si="1"/>
        <v>35.576204425833332</v>
      </c>
      <c r="D30" s="208">
        <f t="shared" si="2"/>
        <v>0.20725938999999999</v>
      </c>
      <c r="E30" s="208">
        <v>0</v>
      </c>
      <c r="F30" s="208">
        <v>0</v>
      </c>
      <c r="G30" s="208">
        <v>0</v>
      </c>
      <c r="H30" s="208">
        <v>0</v>
      </c>
      <c r="I30" s="208">
        <v>0</v>
      </c>
      <c r="J30" s="208">
        <v>0</v>
      </c>
      <c r="K30" s="208">
        <v>0</v>
      </c>
      <c r="L30" s="208">
        <v>6.4926521583333328</v>
      </c>
      <c r="M30" s="208">
        <v>4</v>
      </c>
      <c r="N30" s="208">
        <f>N31+N32+N33+N34</f>
        <v>0.20725938999999999</v>
      </c>
      <c r="O30" s="208">
        <v>3</v>
      </c>
      <c r="P30" s="208">
        <v>6.7900128049999999</v>
      </c>
      <c r="Q30" s="208">
        <v>4</v>
      </c>
      <c r="R30" s="208">
        <v>0</v>
      </c>
      <c r="S30" s="208">
        <v>0</v>
      </c>
      <c r="T30" s="208">
        <v>7.1009924391666654</v>
      </c>
      <c r="U30" s="208">
        <v>4</v>
      </c>
      <c r="V30" s="208">
        <v>0</v>
      </c>
      <c r="W30" s="208">
        <v>0</v>
      </c>
      <c r="X30" s="208">
        <v>7.4262148066666667</v>
      </c>
      <c r="Y30" s="208">
        <v>4</v>
      </c>
      <c r="Z30" s="208">
        <v>0</v>
      </c>
      <c r="AA30" s="208">
        <v>0</v>
      </c>
      <c r="AB30" s="208">
        <v>7.7663322166666671</v>
      </c>
      <c r="AC30" s="208">
        <v>4</v>
      </c>
      <c r="AD30" s="208">
        <v>0</v>
      </c>
      <c r="AE30" s="208">
        <v>0</v>
      </c>
      <c r="AF30" s="208">
        <f t="shared" si="3"/>
        <v>35.576204425833332</v>
      </c>
      <c r="AG30" s="208">
        <f t="shared" si="4"/>
        <v>0.20725938999999999</v>
      </c>
    </row>
    <row r="31" spans="1:37" x14ac:dyDescent="0.25">
      <c r="A31" s="145" t="s">
        <v>357</v>
      </c>
      <c r="B31" s="210" t="s">
        <v>358</v>
      </c>
      <c r="C31" s="26">
        <f t="shared" si="1"/>
        <v>3.5576204425833331</v>
      </c>
      <c r="D31" s="26">
        <f t="shared" si="2"/>
        <v>0</v>
      </c>
      <c r="E31" s="26">
        <v>0</v>
      </c>
      <c r="F31" s="26">
        <v>0</v>
      </c>
      <c r="G31" s="208">
        <v>0</v>
      </c>
      <c r="H31" s="26">
        <v>0</v>
      </c>
      <c r="I31" s="26">
        <v>0</v>
      </c>
      <c r="J31" s="208">
        <v>0</v>
      </c>
      <c r="K31" s="26">
        <v>0</v>
      </c>
      <c r="L31" s="26">
        <v>0.6492652158333333</v>
      </c>
      <c r="M31" s="26">
        <v>4</v>
      </c>
      <c r="N31" s="26">
        <v>0</v>
      </c>
      <c r="O31" s="26">
        <v>0</v>
      </c>
      <c r="P31" s="26">
        <v>0.67900128050000008</v>
      </c>
      <c r="Q31" s="26">
        <v>4</v>
      </c>
      <c r="R31" s="26">
        <v>0</v>
      </c>
      <c r="S31" s="26">
        <v>0</v>
      </c>
      <c r="T31" s="26">
        <v>0.71009924391666657</v>
      </c>
      <c r="U31" s="26">
        <v>4</v>
      </c>
      <c r="V31" s="26">
        <v>0</v>
      </c>
      <c r="W31" s="26">
        <v>0</v>
      </c>
      <c r="X31" s="208">
        <v>0.74262148066666667</v>
      </c>
      <c r="Y31" s="26">
        <v>4</v>
      </c>
      <c r="Z31" s="208">
        <v>0</v>
      </c>
      <c r="AA31" s="26">
        <v>0</v>
      </c>
      <c r="AB31" s="208">
        <v>0.77663322166666671</v>
      </c>
      <c r="AC31" s="26">
        <v>4</v>
      </c>
      <c r="AD31" s="208">
        <v>0</v>
      </c>
      <c r="AE31" s="26">
        <v>0</v>
      </c>
      <c r="AF31" s="208">
        <f t="shared" si="3"/>
        <v>3.5576204425833331</v>
      </c>
      <c r="AG31" s="208">
        <f t="shared" si="4"/>
        <v>0</v>
      </c>
    </row>
    <row r="32" spans="1:37" ht="31.5" x14ac:dyDescent="0.25">
      <c r="A32" s="145" t="s">
        <v>359</v>
      </c>
      <c r="B32" s="210" t="s">
        <v>360</v>
      </c>
      <c r="C32" s="26">
        <f t="shared" si="1"/>
        <v>7.1152408851666662</v>
      </c>
      <c r="D32" s="26">
        <f t="shared" si="2"/>
        <v>6.2177816999999996E-2</v>
      </c>
      <c r="E32" s="26">
        <v>0</v>
      </c>
      <c r="F32" s="26">
        <v>0</v>
      </c>
      <c r="G32" s="208">
        <v>0</v>
      </c>
      <c r="H32" s="26">
        <v>0</v>
      </c>
      <c r="I32" s="26">
        <v>0</v>
      </c>
      <c r="J32" s="208">
        <v>0</v>
      </c>
      <c r="K32" s="26">
        <v>0</v>
      </c>
      <c r="L32" s="26">
        <v>1.2985304316666666</v>
      </c>
      <c r="M32" s="26">
        <v>4</v>
      </c>
      <c r="N32" s="26">
        <v>6.2177816999999996E-2</v>
      </c>
      <c r="O32" s="26">
        <v>3</v>
      </c>
      <c r="P32" s="26">
        <v>1.3580025610000002</v>
      </c>
      <c r="Q32" s="26">
        <v>4</v>
      </c>
      <c r="R32" s="26">
        <v>0</v>
      </c>
      <c r="S32" s="26">
        <v>0</v>
      </c>
      <c r="T32" s="26">
        <v>1.4201984878333331</v>
      </c>
      <c r="U32" s="26">
        <v>4</v>
      </c>
      <c r="V32" s="26">
        <v>0</v>
      </c>
      <c r="W32" s="26">
        <v>0</v>
      </c>
      <c r="X32" s="208">
        <v>1.4852429613333333</v>
      </c>
      <c r="Y32" s="26">
        <v>4</v>
      </c>
      <c r="Z32" s="208">
        <v>0</v>
      </c>
      <c r="AA32" s="26">
        <v>0</v>
      </c>
      <c r="AB32" s="208">
        <v>1.5532664433333334</v>
      </c>
      <c r="AC32" s="26">
        <v>4</v>
      </c>
      <c r="AD32" s="208">
        <v>0</v>
      </c>
      <c r="AE32" s="26">
        <v>0</v>
      </c>
      <c r="AF32" s="208">
        <f t="shared" si="3"/>
        <v>7.1152408851666662</v>
      </c>
      <c r="AG32" s="208">
        <f t="shared" si="4"/>
        <v>6.2177816999999996E-2</v>
      </c>
    </row>
    <row r="33" spans="1:33" x14ac:dyDescent="0.25">
      <c r="A33" s="145" t="s">
        <v>361</v>
      </c>
      <c r="B33" s="210" t="s">
        <v>362</v>
      </c>
      <c r="C33" s="26">
        <f t="shared" si="1"/>
        <v>23.124532876791662</v>
      </c>
      <c r="D33" s="26">
        <f t="shared" si="2"/>
        <v>0.13471860350000001</v>
      </c>
      <c r="E33" s="26">
        <v>0</v>
      </c>
      <c r="F33" s="26">
        <v>0</v>
      </c>
      <c r="G33" s="208">
        <v>0</v>
      </c>
      <c r="H33" s="26">
        <v>0</v>
      </c>
      <c r="I33" s="26">
        <v>0</v>
      </c>
      <c r="J33" s="208">
        <v>0</v>
      </c>
      <c r="K33" s="26">
        <v>0</v>
      </c>
      <c r="L33" s="26">
        <v>4.2202239029166657</v>
      </c>
      <c r="M33" s="26">
        <v>4</v>
      </c>
      <c r="N33" s="292">
        <v>0.13471860350000001</v>
      </c>
      <c r="O33" s="26">
        <v>3</v>
      </c>
      <c r="P33" s="26">
        <v>4.4135083232499994</v>
      </c>
      <c r="Q33" s="26">
        <v>4</v>
      </c>
      <c r="R33" s="26">
        <v>0</v>
      </c>
      <c r="S33" s="26">
        <v>0</v>
      </c>
      <c r="T33" s="26">
        <v>4.6156450854583317</v>
      </c>
      <c r="U33" s="26">
        <v>4</v>
      </c>
      <c r="V33" s="26">
        <v>0</v>
      </c>
      <c r="W33" s="26">
        <v>0</v>
      </c>
      <c r="X33" s="208">
        <v>4.8270396243333327</v>
      </c>
      <c r="Y33" s="26">
        <v>4</v>
      </c>
      <c r="Z33" s="208">
        <v>0</v>
      </c>
      <c r="AA33" s="26">
        <v>0</v>
      </c>
      <c r="AB33" s="208">
        <v>5.0481159408333331</v>
      </c>
      <c r="AC33" s="26">
        <v>4</v>
      </c>
      <c r="AD33" s="208">
        <v>0</v>
      </c>
      <c r="AE33" s="26">
        <v>0</v>
      </c>
      <c r="AF33" s="208">
        <f t="shared" si="3"/>
        <v>23.124532876791662</v>
      </c>
      <c r="AG33" s="208">
        <f t="shared" si="4"/>
        <v>0.13471860350000001</v>
      </c>
    </row>
    <row r="34" spans="1:33" x14ac:dyDescent="0.25">
      <c r="A34" s="145" t="s">
        <v>363</v>
      </c>
      <c r="B34" s="210" t="s">
        <v>364</v>
      </c>
      <c r="C34" s="26">
        <f t="shared" si="1"/>
        <v>1.7788102212916665</v>
      </c>
      <c r="D34" s="26">
        <f t="shared" si="2"/>
        <v>1.0362969499999999E-2</v>
      </c>
      <c r="E34" s="26">
        <v>0</v>
      </c>
      <c r="F34" s="26">
        <v>0</v>
      </c>
      <c r="G34" s="208">
        <v>0</v>
      </c>
      <c r="H34" s="26">
        <v>0</v>
      </c>
      <c r="I34" s="26">
        <v>0</v>
      </c>
      <c r="J34" s="208">
        <v>0</v>
      </c>
      <c r="K34" s="26">
        <v>0</v>
      </c>
      <c r="L34" s="26">
        <v>0.32463260791666665</v>
      </c>
      <c r="M34" s="26">
        <v>4</v>
      </c>
      <c r="N34" s="292">
        <v>1.0362969499999999E-2</v>
      </c>
      <c r="O34" s="26">
        <v>3</v>
      </c>
      <c r="P34" s="26">
        <v>0.33950064025000004</v>
      </c>
      <c r="Q34" s="26">
        <v>4</v>
      </c>
      <c r="R34" s="26">
        <v>0</v>
      </c>
      <c r="S34" s="26">
        <v>0</v>
      </c>
      <c r="T34" s="26">
        <v>0.35504962195833328</v>
      </c>
      <c r="U34" s="26">
        <v>4</v>
      </c>
      <c r="V34" s="26">
        <v>0</v>
      </c>
      <c r="W34" s="26">
        <v>0</v>
      </c>
      <c r="X34" s="208">
        <v>0.37131074033333333</v>
      </c>
      <c r="Y34" s="26">
        <v>4</v>
      </c>
      <c r="Z34" s="208">
        <v>0</v>
      </c>
      <c r="AA34" s="26">
        <v>0</v>
      </c>
      <c r="AB34" s="208">
        <v>0.38831661083333335</v>
      </c>
      <c r="AC34" s="26">
        <v>4</v>
      </c>
      <c r="AD34" s="208">
        <v>0</v>
      </c>
      <c r="AE34" s="26">
        <v>0</v>
      </c>
      <c r="AF34" s="208">
        <f t="shared" si="3"/>
        <v>1.7788102212916665</v>
      </c>
      <c r="AG34" s="208">
        <f t="shared" si="4"/>
        <v>1.0362969499999999E-2</v>
      </c>
    </row>
    <row r="35" spans="1:33" s="7" customFormat="1" ht="31.5" x14ac:dyDescent="0.25">
      <c r="A35" s="142" t="s">
        <v>17</v>
      </c>
      <c r="B35" s="207" t="s">
        <v>365</v>
      </c>
      <c r="C35" s="208">
        <v>2800</v>
      </c>
      <c r="D35" s="208">
        <f>D42</f>
        <v>15</v>
      </c>
      <c r="E35" s="208">
        <v>0</v>
      </c>
      <c r="F35" s="208">
        <v>0</v>
      </c>
      <c r="G35" s="208">
        <v>0</v>
      </c>
      <c r="H35" s="208">
        <v>0</v>
      </c>
      <c r="I35" s="208">
        <v>0</v>
      </c>
      <c r="J35" s="208">
        <v>0</v>
      </c>
      <c r="K35" s="208">
        <v>0</v>
      </c>
      <c r="L35" s="208">
        <v>560</v>
      </c>
      <c r="M35" s="208">
        <v>4</v>
      </c>
      <c r="N35" s="208">
        <f>N42</f>
        <v>15</v>
      </c>
      <c r="O35" s="208">
        <v>3</v>
      </c>
      <c r="P35" s="208">
        <v>560</v>
      </c>
      <c r="Q35" s="208">
        <v>4</v>
      </c>
      <c r="R35" s="208">
        <v>0</v>
      </c>
      <c r="S35" s="208">
        <v>0</v>
      </c>
      <c r="T35" s="208">
        <v>560</v>
      </c>
      <c r="U35" s="208">
        <v>4</v>
      </c>
      <c r="V35" s="208">
        <v>0</v>
      </c>
      <c r="W35" s="208">
        <v>0</v>
      </c>
      <c r="X35" s="208">
        <v>560</v>
      </c>
      <c r="Y35" s="208">
        <v>4</v>
      </c>
      <c r="Z35" s="208">
        <v>0</v>
      </c>
      <c r="AA35" s="208">
        <v>0</v>
      </c>
      <c r="AB35" s="208">
        <v>560</v>
      </c>
      <c r="AC35" s="208">
        <v>4</v>
      </c>
      <c r="AD35" s="208">
        <v>0</v>
      </c>
      <c r="AE35" s="208">
        <v>0</v>
      </c>
      <c r="AF35" s="208">
        <v>2800</v>
      </c>
      <c r="AG35" s="208">
        <f>AG42</f>
        <v>15</v>
      </c>
    </row>
    <row r="36" spans="1:33" ht="31.5" x14ac:dyDescent="0.25">
      <c r="A36" s="145" t="s">
        <v>366</v>
      </c>
      <c r="B36" s="213" t="s">
        <v>367</v>
      </c>
      <c r="C36" s="26">
        <f t="shared" si="1"/>
        <v>0</v>
      </c>
      <c r="D36" s="26">
        <f t="shared" si="2"/>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208">
        <f t="shared" si="3"/>
        <v>0</v>
      </c>
      <c r="AG36" s="208">
        <f t="shared" si="4"/>
        <v>0</v>
      </c>
    </row>
    <row r="37" spans="1:33" x14ac:dyDescent="0.25">
      <c r="A37" s="145" t="s">
        <v>368</v>
      </c>
      <c r="B37" s="213" t="s">
        <v>369</v>
      </c>
      <c r="C37" s="26">
        <f t="shared" si="1"/>
        <v>0</v>
      </c>
      <c r="D37" s="26">
        <f t="shared" si="2"/>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208">
        <f t="shared" si="3"/>
        <v>0</v>
      </c>
      <c r="AG37" s="208">
        <f t="shared" si="4"/>
        <v>0</v>
      </c>
    </row>
    <row r="38" spans="1:33" x14ac:dyDescent="0.25">
      <c r="A38" s="145" t="s">
        <v>370</v>
      </c>
      <c r="B38" s="213" t="s">
        <v>371</v>
      </c>
      <c r="C38" s="26">
        <f t="shared" si="1"/>
        <v>0</v>
      </c>
      <c r="D38" s="26">
        <f t="shared" si="2"/>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08">
        <f t="shared" si="3"/>
        <v>0</v>
      </c>
      <c r="AG38" s="208">
        <f t="shared" si="4"/>
        <v>0</v>
      </c>
    </row>
    <row r="39" spans="1:33" ht="31.5" x14ac:dyDescent="0.25">
      <c r="A39" s="145" t="s">
        <v>372</v>
      </c>
      <c r="B39" s="210" t="s">
        <v>373</v>
      </c>
      <c r="C39" s="26">
        <f t="shared" si="1"/>
        <v>0</v>
      </c>
      <c r="D39" s="26">
        <f t="shared" si="2"/>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08">
        <f t="shared" si="3"/>
        <v>0</v>
      </c>
      <c r="AG39" s="208">
        <f t="shared" si="4"/>
        <v>0</v>
      </c>
    </row>
    <row r="40" spans="1:33" ht="31.5" x14ac:dyDescent="0.25">
      <c r="A40" s="145" t="s">
        <v>374</v>
      </c>
      <c r="B40" s="210" t="s">
        <v>375</v>
      </c>
      <c r="C40" s="26">
        <f t="shared" si="1"/>
        <v>0</v>
      </c>
      <c r="D40" s="26">
        <f t="shared" si="2"/>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08">
        <f t="shared" si="3"/>
        <v>0</v>
      </c>
      <c r="AG40" s="208">
        <f t="shared" si="4"/>
        <v>0</v>
      </c>
    </row>
    <row r="41" spans="1:33" x14ac:dyDescent="0.25">
      <c r="A41" s="145" t="s">
        <v>376</v>
      </c>
      <c r="B41" s="210" t="s">
        <v>377</v>
      </c>
      <c r="C41" s="26">
        <f t="shared" si="1"/>
        <v>0</v>
      </c>
      <c r="D41" s="26">
        <f t="shared" si="2"/>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08">
        <f t="shared" si="3"/>
        <v>0</v>
      </c>
      <c r="AG41" s="208">
        <f t="shared" si="4"/>
        <v>0</v>
      </c>
    </row>
    <row r="42" spans="1:33" x14ac:dyDescent="0.25">
      <c r="A42" s="145" t="s">
        <v>378</v>
      </c>
      <c r="B42" s="213" t="s">
        <v>379</v>
      </c>
      <c r="C42" s="26">
        <f t="shared" si="1"/>
        <v>2800</v>
      </c>
      <c r="D42" s="26">
        <f t="shared" si="2"/>
        <v>15</v>
      </c>
      <c r="E42" s="26">
        <v>0</v>
      </c>
      <c r="F42" s="26">
        <v>0</v>
      </c>
      <c r="G42" s="26">
        <v>0</v>
      </c>
      <c r="H42" s="26">
        <v>0</v>
      </c>
      <c r="I42" s="26">
        <v>0</v>
      </c>
      <c r="J42" s="26">
        <v>0</v>
      </c>
      <c r="K42" s="26">
        <v>0</v>
      </c>
      <c r="L42" s="26">
        <v>560</v>
      </c>
      <c r="M42" s="26">
        <v>4</v>
      </c>
      <c r="N42" s="26">
        <v>15</v>
      </c>
      <c r="O42" s="26">
        <v>3</v>
      </c>
      <c r="P42" s="26">
        <v>560</v>
      </c>
      <c r="Q42" s="26">
        <v>4</v>
      </c>
      <c r="R42" s="26">
        <v>0</v>
      </c>
      <c r="S42" s="26">
        <v>0</v>
      </c>
      <c r="T42" s="26">
        <v>560</v>
      </c>
      <c r="U42" s="26">
        <v>4</v>
      </c>
      <c r="V42" s="26">
        <v>0</v>
      </c>
      <c r="W42" s="26">
        <v>0</v>
      </c>
      <c r="X42" s="26">
        <v>560</v>
      </c>
      <c r="Y42" s="26">
        <v>4</v>
      </c>
      <c r="Z42" s="26">
        <v>0</v>
      </c>
      <c r="AA42" s="26">
        <v>0</v>
      </c>
      <c r="AB42" s="26">
        <v>560</v>
      </c>
      <c r="AC42" s="26">
        <v>4</v>
      </c>
      <c r="AD42" s="26">
        <v>0</v>
      </c>
      <c r="AE42" s="26">
        <v>0</v>
      </c>
      <c r="AF42" s="208">
        <f t="shared" si="3"/>
        <v>2800</v>
      </c>
      <c r="AG42" s="208">
        <f t="shared" si="4"/>
        <v>15</v>
      </c>
    </row>
    <row r="43" spans="1:33" x14ac:dyDescent="0.25">
      <c r="A43" s="145" t="s">
        <v>380</v>
      </c>
      <c r="B43" s="213" t="s">
        <v>381</v>
      </c>
      <c r="C43" s="26">
        <f t="shared" si="1"/>
        <v>0</v>
      </c>
      <c r="D43" s="26">
        <f t="shared" si="2"/>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08">
        <f t="shared" si="3"/>
        <v>0</v>
      </c>
      <c r="AG43" s="208">
        <f t="shared" si="4"/>
        <v>0</v>
      </c>
    </row>
    <row r="44" spans="1:33" x14ac:dyDescent="0.25">
      <c r="A44" s="145" t="s">
        <v>382</v>
      </c>
      <c r="B44" s="213" t="s">
        <v>383</v>
      </c>
      <c r="C44" s="26">
        <f t="shared" si="1"/>
        <v>0</v>
      </c>
      <c r="D44" s="26">
        <f t="shared" si="2"/>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08">
        <f t="shared" si="3"/>
        <v>0</v>
      </c>
      <c r="AG44" s="208">
        <f t="shared" si="4"/>
        <v>0</v>
      </c>
    </row>
    <row r="45" spans="1:33" s="7" customFormat="1" x14ac:dyDescent="0.25">
      <c r="A45" s="142" t="s">
        <v>19</v>
      </c>
      <c r="B45" s="207" t="s">
        <v>384</v>
      </c>
      <c r="C45" s="208">
        <v>2800</v>
      </c>
      <c r="D45" s="208">
        <f>D52</f>
        <v>15</v>
      </c>
      <c r="E45" s="208">
        <v>0</v>
      </c>
      <c r="F45" s="208">
        <v>0</v>
      </c>
      <c r="G45" s="208">
        <v>0</v>
      </c>
      <c r="H45" s="208">
        <v>0</v>
      </c>
      <c r="I45" s="208">
        <v>0</v>
      </c>
      <c r="J45" s="208">
        <v>0</v>
      </c>
      <c r="K45" s="208">
        <v>0</v>
      </c>
      <c r="L45" s="208">
        <v>560</v>
      </c>
      <c r="M45" s="208">
        <v>4</v>
      </c>
      <c r="N45" s="208">
        <f>N52</f>
        <v>15</v>
      </c>
      <c r="O45" s="208">
        <v>3</v>
      </c>
      <c r="P45" s="208">
        <v>560</v>
      </c>
      <c r="Q45" s="208">
        <v>4</v>
      </c>
      <c r="R45" s="208">
        <v>0</v>
      </c>
      <c r="S45" s="208">
        <v>0</v>
      </c>
      <c r="T45" s="208">
        <v>560</v>
      </c>
      <c r="U45" s="208">
        <v>4</v>
      </c>
      <c r="V45" s="208">
        <v>0</v>
      </c>
      <c r="W45" s="208">
        <v>0</v>
      </c>
      <c r="X45" s="208">
        <v>560</v>
      </c>
      <c r="Y45" s="208">
        <v>4</v>
      </c>
      <c r="Z45" s="208">
        <v>0</v>
      </c>
      <c r="AA45" s="208">
        <v>0</v>
      </c>
      <c r="AB45" s="208">
        <v>560</v>
      </c>
      <c r="AC45" s="208">
        <v>4</v>
      </c>
      <c r="AD45" s="208">
        <v>0</v>
      </c>
      <c r="AE45" s="208">
        <v>0</v>
      </c>
      <c r="AF45" s="208">
        <v>2800</v>
      </c>
      <c r="AG45" s="208">
        <f>AG52</f>
        <v>15</v>
      </c>
    </row>
    <row r="46" spans="1:33" x14ac:dyDescent="0.25">
      <c r="A46" s="145" t="s">
        <v>385</v>
      </c>
      <c r="B46" s="210" t="s">
        <v>386</v>
      </c>
      <c r="C46" s="26">
        <f t="shared" si="1"/>
        <v>0</v>
      </c>
      <c r="D46" s="26">
        <f t="shared" si="2"/>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208">
        <f t="shared" si="3"/>
        <v>0</v>
      </c>
      <c r="AG46" s="208">
        <f t="shared" si="4"/>
        <v>0</v>
      </c>
    </row>
    <row r="47" spans="1:33" x14ac:dyDescent="0.25">
      <c r="A47" s="145" t="s">
        <v>387</v>
      </c>
      <c r="B47" s="210" t="s">
        <v>369</v>
      </c>
      <c r="C47" s="26">
        <f t="shared" si="1"/>
        <v>0</v>
      </c>
      <c r="D47" s="26">
        <f t="shared" si="2"/>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208">
        <f t="shared" si="3"/>
        <v>0</v>
      </c>
      <c r="AG47" s="208">
        <f t="shared" si="4"/>
        <v>0</v>
      </c>
    </row>
    <row r="48" spans="1:33" x14ac:dyDescent="0.25">
      <c r="A48" s="145" t="s">
        <v>388</v>
      </c>
      <c r="B48" s="210" t="s">
        <v>371</v>
      </c>
      <c r="C48" s="26">
        <f t="shared" si="1"/>
        <v>0</v>
      </c>
      <c r="D48" s="26">
        <f t="shared" si="2"/>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208">
        <f t="shared" si="3"/>
        <v>0</v>
      </c>
      <c r="AG48" s="208">
        <f t="shared" si="4"/>
        <v>0</v>
      </c>
    </row>
    <row r="49" spans="1:33" ht="31.5" x14ac:dyDescent="0.25">
      <c r="A49" s="145" t="s">
        <v>389</v>
      </c>
      <c r="B49" s="210" t="s">
        <v>373</v>
      </c>
      <c r="C49" s="26">
        <f t="shared" si="1"/>
        <v>0</v>
      </c>
      <c r="D49" s="26">
        <f t="shared" si="2"/>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208">
        <f t="shared" si="3"/>
        <v>0</v>
      </c>
      <c r="AG49" s="208">
        <f t="shared" si="4"/>
        <v>0</v>
      </c>
    </row>
    <row r="50" spans="1:33" ht="31.5" x14ac:dyDescent="0.25">
      <c r="A50" s="145" t="s">
        <v>390</v>
      </c>
      <c r="B50" s="210" t="s">
        <v>375</v>
      </c>
      <c r="C50" s="26">
        <f t="shared" si="1"/>
        <v>0</v>
      </c>
      <c r="D50" s="26">
        <f t="shared" si="2"/>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208">
        <f t="shared" si="3"/>
        <v>0</v>
      </c>
      <c r="AG50" s="208">
        <f t="shared" si="4"/>
        <v>0</v>
      </c>
    </row>
    <row r="51" spans="1:33" x14ac:dyDescent="0.25">
      <c r="A51" s="145" t="s">
        <v>391</v>
      </c>
      <c r="B51" s="210" t="s">
        <v>377</v>
      </c>
      <c r="C51" s="26">
        <f t="shared" si="1"/>
        <v>0</v>
      </c>
      <c r="D51" s="26">
        <f t="shared" si="2"/>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208">
        <f t="shared" si="3"/>
        <v>0</v>
      </c>
      <c r="AG51" s="208">
        <f t="shared" si="4"/>
        <v>0</v>
      </c>
    </row>
    <row r="52" spans="1:33" x14ac:dyDescent="0.25">
      <c r="A52" s="145" t="s">
        <v>392</v>
      </c>
      <c r="B52" s="213" t="s">
        <v>379</v>
      </c>
      <c r="C52" s="26">
        <f t="shared" si="1"/>
        <v>2800</v>
      </c>
      <c r="D52" s="26">
        <f t="shared" si="2"/>
        <v>15</v>
      </c>
      <c r="E52" s="26">
        <v>0</v>
      </c>
      <c r="F52" s="26">
        <v>0</v>
      </c>
      <c r="G52" s="26">
        <v>0</v>
      </c>
      <c r="H52" s="26">
        <v>0</v>
      </c>
      <c r="I52" s="26">
        <v>0</v>
      </c>
      <c r="J52" s="26">
        <v>0</v>
      </c>
      <c r="K52" s="26">
        <v>0</v>
      </c>
      <c r="L52" s="26">
        <v>560</v>
      </c>
      <c r="M52" s="26">
        <v>4</v>
      </c>
      <c r="N52" s="26">
        <v>15</v>
      </c>
      <c r="O52" s="26">
        <v>3</v>
      </c>
      <c r="P52" s="26">
        <v>560</v>
      </c>
      <c r="Q52" s="26">
        <v>4</v>
      </c>
      <c r="R52" s="26">
        <v>0</v>
      </c>
      <c r="S52" s="26">
        <v>0</v>
      </c>
      <c r="T52" s="26">
        <v>560</v>
      </c>
      <c r="U52" s="26">
        <v>4</v>
      </c>
      <c r="V52" s="26">
        <v>0</v>
      </c>
      <c r="W52" s="26">
        <v>0</v>
      </c>
      <c r="X52" s="26">
        <v>560</v>
      </c>
      <c r="Y52" s="26">
        <v>4</v>
      </c>
      <c r="Z52" s="26">
        <v>0</v>
      </c>
      <c r="AA52" s="26">
        <v>0</v>
      </c>
      <c r="AB52" s="26">
        <v>560</v>
      </c>
      <c r="AC52" s="26">
        <v>4</v>
      </c>
      <c r="AD52" s="26">
        <v>0</v>
      </c>
      <c r="AE52" s="26">
        <v>0</v>
      </c>
      <c r="AF52" s="208">
        <f t="shared" si="3"/>
        <v>2800</v>
      </c>
      <c r="AG52" s="208">
        <f t="shared" si="4"/>
        <v>15</v>
      </c>
    </row>
    <row r="53" spans="1:33" x14ac:dyDescent="0.25">
      <c r="A53" s="145" t="s">
        <v>393</v>
      </c>
      <c r="B53" s="213" t="s">
        <v>381</v>
      </c>
      <c r="C53" s="26">
        <f t="shared" si="1"/>
        <v>0</v>
      </c>
      <c r="D53" s="26">
        <f t="shared" si="2"/>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208">
        <f t="shared" si="3"/>
        <v>0</v>
      </c>
      <c r="AG53" s="208">
        <f t="shared" si="4"/>
        <v>0</v>
      </c>
    </row>
    <row r="54" spans="1:33" x14ac:dyDescent="0.25">
      <c r="A54" s="145" t="s">
        <v>394</v>
      </c>
      <c r="B54" s="213" t="s">
        <v>383</v>
      </c>
      <c r="C54" s="26">
        <f t="shared" si="1"/>
        <v>0</v>
      </c>
      <c r="D54" s="26">
        <f t="shared" si="2"/>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208">
        <f t="shared" si="3"/>
        <v>0</v>
      </c>
      <c r="AG54" s="208">
        <f t="shared" si="4"/>
        <v>0</v>
      </c>
    </row>
    <row r="55" spans="1:33" s="7" customFormat="1" ht="35.25" customHeight="1" x14ac:dyDescent="0.25">
      <c r="A55" s="142" t="s">
        <v>21</v>
      </c>
      <c r="B55" s="207" t="s">
        <v>395</v>
      </c>
      <c r="C55" s="208">
        <f t="shared" si="1"/>
        <v>35.576204425833332</v>
      </c>
      <c r="D55" s="208">
        <f t="shared" si="2"/>
        <v>0.20725938999999999</v>
      </c>
      <c r="E55" s="208">
        <v>0</v>
      </c>
      <c r="F55" s="208">
        <v>0</v>
      </c>
      <c r="G55" s="208">
        <v>0</v>
      </c>
      <c r="H55" s="208">
        <v>0</v>
      </c>
      <c r="I55" s="208">
        <v>0</v>
      </c>
      <c r="J55" s="208">
        <v>0</v>
      </c>
      <c r="K55" s="208">
        <v>0</v>
      </c>
      <c r="L55" s="208">
        <v>6.4926521583333328</v>
      </c>
      <c r="M55" s="208">
        <v>4</v>
      </c>
      <c r="N55" s="208">
        <f>N56</f>
        <v>0.20725938999999999</v>
      </c>
      <c r="O55" s="208">
        <v>3</v>
      </c>
      <c r="P55" s="208">
        <v>6.7900128049999999</v>
      </c>
      <c r="Q55" s="208">
        <v>4</v>
      </c>
      <c r="R55" s="208">
        <v>0</v>
      </c>
      <c r="S55" s="208">
        <v>0</v>
      </c>
      <c r="T55" s="208">
        <v>7.1009924391666654</v>
      </c>
      <c r="U55" s="208">
        <v>4</v>
      </c>
      <c r="V55" s="208">
        <v>0</v>
      </c>
      <c r="W55" s="208">
        <v>0</v>
      </c>
      <c r="X55" s="208">
        <v>7.4262148066666667</v>
      </c>
      <c r="Y55" s="208">
        <v>4</v>
      </c>
      <c r="Z55" s="208">
        <v>0</v>
      </c>
      <c r="AA55" s="208">
        <v>0</v>
      </c>
      <c r="AB55" s="208">
        <v>7.7663322166666671</v>
      </c>
      <c r="AC55" s="208">
        <v>4</v>
      </c>
      <c r="AD55" s="208">
        <v>0</v>
      </c>
      <c r="AE55" s="208">
        <v>0</v>
      </c>
      <c r="AF55" s="208">
        <f t="shared" si="3"/>
        <v>35.576204425833332</v>
      </c>
      <c r="AG55" s="208">
        <f t="shared" si="4"/>
        <v>0.20725938999999999</v>
      </c>
    </row>
    <row r="56" spans="1:33" x14ac:dyDescent="0.25">
      <c r="A56" s="145" t="s">
        <v>396</v>
      </c>
      <c r="B56" s="210" t="s">
        <v>397</v>
      </c>
      <c r="C56" s="26">
        <f t="shared" si="1"/>
        <v>0</v>
      </c>
      <c r="D56" s="26">
        <f t="shared" si="2"/>
        <v>0.20725938999999999</v>
      </c>
      <c r="E56" s="26">
        <v>0</v>
      </c>
      <c r="F56" s="26">
        <v>0</v>
      </c>
      <c r="G56" s="26">
        <v>0</v>
      </c>
      <c r="H56" s="26">
        <v>0</v>
      </c>
      <c r="I56" s="26">
        <v>0</v>
      </c>
      <c r="J56" s="26">
        <v>0</v>
      </c>
      <c r="K56" s="26">
        <v>0</v>
      </c>
      <c r="L56" s="26">
        <v>0</v>
      </c>
      <c r="M56" s="26">
        <v>0</v>
      </c>
      <c r="N56" s="26">
        <f>N30</f>
        <v>0.20725938999999999</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8">
        <f t="shared" si="3"/>
        <v>0</v>
      </c>
      <c r="AG56" s="208">
        <f t="shared" si="4"/>
        <v>0.20725938999999999</v>
      </c>
    </row>
    <row r="57" spans="1:33" x14ac:dyDescent="0.25">
      <c r="A57" s="145" t="s">
        <v>398</v>
      </c>
      <c r="B57" s="210" t="s">
        <v>399</v>
      </c>
      <c r="C57" s="26">
        <f t="shared" si="1"/>
        <v>0</v>
      </c>
      <c r="D57" s="26">
        <f t="shared" si="2"/>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8">
        <f t="shared" si="3"/>
        <v>0</v>
      </c>
      <c r="AG57" s="208">
        <f t="shared" si="4"/>
        <v>0</v>
      </c>
    </row>
    <row r="58" spans="1:33" x14ac:dyDescent="0.25">
      <c r="A58" s="145" t="s">
        <v>400</v>
      </c>
      <c r="B58" s="213" t="s">
        <v>401</v>
      </c>
      <c r="C58" s="26">
        <f t="shared" si="1"/>
        <v>0</v>
      </c>
      <c r="D58" s="26">
        <f t="shared" si="2"/>
        <v>0</v>
      </c>
      <c r="E58" s="214">
        <v>0</v>
      </c>
      <c r="F58" s="214">
        <v>0</v>
      </c>
      <c r="G58" s="214">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08">
        <f t="shared" si="3"/>
        <v>0</v>
      </c>
      <c r="AG58" s="208">
        <f t="shared" si="4"/>
        <v>0</v>
      </c>
    </row>
    <row r="59" spans="1:33" x14ac:dyDescent="0.25">
      <c r="A59" s="145" t="s">
        <v>402</v>
      </c>
      <c r="B59" s="213" t="s">
        <v>403</v>
      </c>
      <c r="C59" s="26">
        <f t="shared" si="1"/>
        <v>0</v>
      </c>
      <c r="D59" s="26">
        <f t="shared" si="2"/>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08">
        <f t="shared" si="3"/>
        <v>0</v>
      </c>
      <c r="AG59" s="208">
        <f t="shared" si="4"/>
        <v>0</v>
      </c>
    </row>
    <row r="60" spans="1:33" x14ac:dyDescent="0.25">
      <c r="A60" s="145" t="s">
        <v>404</v>
      </c>
      <c r="B60" s="213" t="s">
        <v>405</v>
      </c>
      <c r="C60" s="26">
        <f t="shared" si="1"/>
        <v>0</v>
      </c>
      <c r="D60" s="26">
        <f t="shared" si="2"/>
        <v>0</v>
      </c>
      <c r="E60" s="214">
        <v>0</v>
      </c>
      <c r="F60" s="214">
        <v>0</v>
      </c>
      <c r="G60" s="214">
        <v>0</v>
      </c>
      <c r="H60" s="214">
        <v>0</v>
      </c>
      <c r="I60" s="26">
        <v>0</v>
      </c>
      <c r="J60" s="214">
        <v>0</v>
      </c>
      <c r="K60" s="26">
        <v>0</v>
      </c>
      <c r="L60" s="214">
        <v>0</v>
      </c>
      <c r="M60" s="26">
        <v>0</v>
      </c>
      <c r="N60" s="214">
        <v>0</v>
      </c>
      <c r="O60" s="26">
        <v>0</v>
      </c>
      <c r="P60" s="214">
        <v>0</v>
      </c>
      <c r="Q60" s="26">
        <v>0</v>
      </c>
      <c r="R60" s="214">
        <v>0</v>
      </c>
      <c r="S60" s="26">
        <v>0</v>
      </c>
      <c r="T60" s="214">
        <v>0</v>
      </c>
      <c r="U60" s="26">
        <v>0</v>
      </c>
      <c r="V60" s="214">
        <v>0</v>
      </c>
      <c r="W60" s="26">
        <v>0</v>
      </c>
      <c r="X60" s="214">
        <v>0</v>
      </c>
      <c r="Y60" s="26">
        <v>0</v>
      </c>
      <c r="Z60" s="214">
        <v>0</v>
      </c>
      <c r="AA60" s="26">
        <v>0</v>
      </c>
      <c r="AB60" s="214">
        <v>0</v>
      </c>
      <c r="AC60" s="26">
        <v>0</v>
      </c>
      <c r="AD60" s="214">
        <v>0</v>
      </c>
      <c r="AE60" s="26">
        <v>0</v>
      </c>
      <c r="AF60" s="208">
        <f t="shared" si="3"/>
        <v>0</v>
      </c>
      <c r="AG60" s="208">
        <f t="shared" si="4"/>
        <v>0</v>
      </c>
    </row>
    <row r="61" spans="1:33" x14ac:dyDescent="0.25">
      <c r="A61" s="145" t="s">
        <v>406</v>
      </c>
      <c r="B61" s="213" t="s">
        <v>379</v>
      </c>
      <c r="C61" s="26">
        <f t="shared" ref="C61" si="5">L61+P61+T61+X61+AB61</f>
        <v>2800</v>
      </c>
      <c r="D61" s="26">
        <f t="shared" ref="D61" si="6">N61+R61+V61+Z61+AD61</f>
        <v>15</v>
      </c>
      <c r="E61" s="26">
        <v>0</v>
      </c>
      <c r="F61" s="26">
        <v>0</v>
      </c>
      <c r="G61" s="26">
        <v>0</v>
      </c>
      <c r="H61" s="26">
        <v>0</v>
      </c>
      <c r="I61" s="26">
        <v>0</v>
      </c>
      <c r="J61" s="26">
        <v>0</v>
      </c>
      <c r="K61" s="26">
        <v>0</v>
      </c>
      <c r="L61" s="26">
        <v>560</v>
      </c>
      <c r="M61" s="26">
        <v>4</v>
      </c>
      <c r="N61" s="26">
        <v>15</v>
      </c>
      <c r="O61" s="26">
        <v>3</v>
      </c>
      <c r="P61" s="26">
        <v>560</v>
      </c>
      <c r="Q61" s="26">
        <v>4</v>
      </c>
      <c r="R61" s="26">
        <v>0</v>
      </c>
      <c r="S61" s="26">
        <v>0</v>
      </c>
      <c r="T61" s="26">
        <v>560</v>
      </c>
      <c r="U61" s="26">
        <v>4</v>
      </c>
      <c r="V61" s="26">
        <v>0</v>
      </c>
      <c r="W61" s="26">
        <v>0</v>
      </c>
      <c r="X61" s="26">
        <v>560</v>
      </c>
      <c r="Y61" s="26">
        <v>4</v>
      </c>
      <c r="Z61" s="26">
        <v>0</v>
      </c>
      <c r="AA61" s="26">
        <v>0</v>
      </c>
      <c r="AB61" s="26">
        <v>560</v>
      </c>
      <c r="AC61" s="26">
        <v>4</v>
      </c>
      <c r="AD61" s="26">
        <v>0</v>
      </c>
      <c r="AE61" s="26">
        <v>0</v>
      </c>
      <c r="AF61" s="208">
        <f t="shared" ref="AF61" si="7">L61+P61+T61+X61+AB61</f>
        <v>2800</v>
      </c>
      <c r="AG61" s="208">
        <f t="shared" ref="AG61" si="8">N61+R61+V61+Z61+AD61</f>
        <v>15</v>
      </c>
    </row>
    <row r="62" spans="1:33" x14ac:dyDescent="0.25">
      <c r="A62" s="145" t="s">
        <v>407</v>
      </c>
      <c r="B62" s="213" t="s">
        <v>381</v>
      </c>
      <c r="C62" s="26">
        <f t="shared" si="1"/>
        <v>0</v>
      </c>
      <c r="D62" s="26">
        <f t="shared" si="2"/>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8">
        <f t="shared" si="3"/>
        <v>0</v>
      </c>
      <c r="AG62" s="208">
        <f t="shared" si="4"/>
        <v>0</v>
      </c>
    </row>
    <row r="63" spans="1:33" x14ac:dyDescent="0.25">
      <c r="A63" s="145" t="s">
        <v>408</v>
      </c>
      <c r="B63" s="213" t="s">
        <v>383</v>
      </c>
      <c r="C63" s="26">
        <f t="shared" si="1"/>
        <v>0</v>
      </c>
      <c r="D63" s="26">
        <f t="shared" si="2"/>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8">
        <f t="shared" si="3"/>
        <v>0</v>
      </c>
      <c r="AG63" s="208">
        <f t="shared" si="4"/>
        <v>0</v>
      </c>
    </row>
    <row r="64" spans="1:33" s="7" customFormat="1" ht="36.75" customHeight="1" x14ac:dyDescent="0.25">
      <c r="A64" s="142" t="s">
        <v>23</v>
      </c>
      <c r="B64" s="215" t="s">
        <v>409</v>
      </c>
      <c r="C64" s="208">
        <f t="shared" si="1"/>
        <v>0</v>
      </c>
      <c r="D64" s="208">
        <f t="shared" si="2"/>
        <v>0</v>
      </c>
      <c r="E64" s="216">
        <v>0</v>
      </c>
      <c r="F64" s="216">
        <v>0</v>
      </c>
      <c r="G64" s="216">
        <v>0</v>
      </c>
      <c r="H64" s="216">
        <v>0</v>
      </c>
      <c r="I64" s="216">
        <v>0</v>
      </c>
      <c r="J64" s="216">
        <v>0</v>
      </c>
      <c r="K64" s="216">
        <v>0</v>
      </c>
      <c r="L64" s="216">
        <v>0</v>
      </c>
      <c r="M64" s="216">
        <v>0</v>
      </c>
      <c r="N64" s="216">
        <v>0</v>
      </c>
      <c r="O64" s="216">
        <v>0</v>
      </c>
      <c r="P64" s="216">
        <v>0</v>
      </c>
      <c r="Q64" s="216">
        <v>0</v>
      </c>
      <c r="R64" s="216">
        <v>0</v>
      </c>
      <c r="S64" s="216">
        <v>0</v>
      </c>
      <c r="T64" s="216">
        <v>0</v>
      </c>
      <c r="U64" s="216">
        <v>0</v>
      </c>
      <c r="V64" s="216">
        <v>0</v>
      </c>
      <c r="W64" s="216">
        <v>0</v>
      </c>
      <c r="X64" s="216">
        <v>0</v>
      </c>
      <c r="Y64" s="216">
        <v>0</v>
      </c>
      <c r="Z64" s="216">
        <v>0</v>
      </c>
      <c r="AA64" s="216">
        <v>0</v>
      </c>
      <c r="AB64" s="216">
        <v>0</v>
      </c>
      <c r="AC64" s="216">
        <v>0</v>
      </c>
      <c r="AD64" s="216">
        <v>0</v>
      </c>
      <c r="AE64" s="216">
        <v>0</v>
      </c>
      <c r="AF64" s="208">
        <f t="shared" si="3"/>
        <v>0</v>
      </c>
      <c r="AG64" s="208">
        <f t="shared" si="4"/>
        <v>0</v>
      </c>
    </row>
    <row r="65" spans="1:33" s="7" customFormat="1" x14ac:dyDescent="0.25">
      <c r="A65" s="142" t="s">
        <v>25</v>
      </c>
      <c r="B65" s="207" t="s">
        <v>410</v>
      </c>
      <c r="C65" s="26">
        <f t="shared" si="1"/>
        <v>0</v>
      </c>
      <c r="D65" s="26">
        <f t="shared" si="2"/>
        <v>0</v>
      </c>
      <c r="E65" s="208">
        <v>0</v>
      </c>
      <c r="F65" s="208">
        <v>0</v>
      </c>
      <c r="G65" s="208">
        <v>0</v>
      </c>
      <c r="H65" s="208">
        <v>0</v>
      </c>
      <c r="I65" s="208">
        <v>0</v>
      </c>
      <c r="J65" s="208">
        <v>0</v>
      </c>
      <c r="K65" s="208">
        <v>0</v>
      </c>
      <c r="L65" s="208">
        <v>0</v>
      </c>
      <c r="M65" s="208">
        <v>0</v>
      </c>
      <c r="N65" s="208">
        <v>0</v>
      </c>
      <c r="O65" s="208">
        <v>0</v>
      </c>
      <c r="P65" s="208">
        <v>0</v>
      </c>
      <c r="Q65" s="208">
        <v>0</v>
      </c>
      <c r="R65" s="208">
        <v>0</v>
      </c>
      <c r="S65" s="208">
        <v>0</v>
      </c>
      <c r="T65" s="208">
        <v>0</v>
      </c>
      <c r="U65" s="208">
        <v>0</v>
      </c>
      <c r="V65" s="208">
        <v>0</v>
      </c>
      <c r="W65" s="208">
        <v>0</v>
      </c>
      <c r="X65" s="208">
        <v>0</v>
      </c>
      <c r="Y65" s="208">
        <v>0</v>
      </c>
      <c r="Z65" s="208">
        <v>0</v>
      </c>
      <c r="AA65" s="208">
        <v>0</v>
      </c>
      <c r="AB65" s="208">
        <v>0</v>
      </c>
      <c r="AC65" s="208">
        <v>0</v>
      </c>
      <c r="AD65" s="208">
        <v>0</v>
      </c>
      <c r="AE65" s="208">
        <v>0</v>
      </c>
      <c r="AF65" s="208">
        <f t="shared" si="3"/>
        <v>0</v>
      </c>
      <c r="AG65" s="208">
        <f t="shared" si="4"/>
        <v>0</v>
      </c>
    </row>
    <row r="66" spans="1:33" x14ac:dyDescent="0.25">
      <c r="A66" s="145" t="s">
        <v>411</v>
      </c>
      <c r="B66" s="217" t="s">
        <v>386</v>
      </c>
      <c r="C66" s="26">
        <f t="shared" si="1"/>
        <v>0</v>
      </c>
      <c r="D66" s="26">
        <f t="shared" si="2"/>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8">
        <f t="shared" si="3"/>
        <v>0</v>
      </c>
      <c r="AG66" s="208">
        <f t="shared" si="4"/>
        <v>0</v>
      </c>
    </row>
    <row r="67" spans="1:33" x14ac:dyDescent="0.25">
      <c r="A67" s="145" t="s">
        <v>412</v>
      </c>
      <c r="B67" s="217" t="s">
        <v>369</v>
      </c>
      <c r="C67" s="26">
        <f t="shared" si="1"/>
        <v>0</v>
      </c>
      <c r="D67" s="26">
        <f t="shared" si="2"/>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8">
        <f t="shared" si="3"/>
        <v>0</v>
      </c>
      <c r="AG67" s="208">
        <f t="shared" si="4"/>
        <v>0</v>
      </c>
    </row>
    <row r="68" spans="1:33" x14ac:dyDescent="0.25">
      <c r="A68" s="145" t="s">
        <v>413</v>
      </c>
      <c r="B68" s="217" t="s">
        <v>371</v>
      </c>
      <c r="C68" s="26">
        <f t="shared" si="1"/>
        <v>0</v>
      </c>
      <c r="D68" s="26">
        <f t="shared" si="2"/>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8">
        <f t="shared" si="3"/>
        <v>0</v>
      </c>
      <c r="AG68" s="208">
        <f t="shared" si="4"/>
        <v>0</v>
      </c>
    </row>
    <row r="69" spans="1:33" x14ac:dyDescent="0.25">
      <c r="A69" s="145" t="s">
        <v>414</v>
      </c>
      <c r="B69" s="217" t="s">
        <v>415</v>
      </c>
      <c r="C69" s="26">
        <f t="shared" si="1"/>
        <v>0</v>
      </c>
      <c r="D69" s="26">
        <f t="shared" si="2"/>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8">
        <f t="shared" si="3"/>
        <v>0</v>
      </c>
      <c r="AG69" s="208">
        <f t="shared" si="4"/>
        <v>0</v>
      </c>
    </row>
    <row r="70" spans="1:33" x14ac:dyDescent="0.25">
      <c r="A70" s="145" t="s">
        <v>416</v>
      </c>
      <c r="B70" s="213" t="s">
        <v>379</v>
      </c>
      <c r="C70" s="26">
        <f t="shared" si="1"/>
        <v>0</v>
      </c>
      <c r="D70" s="26">
        <f t="shared" si="2"/>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8">
        <f t="shared" si="3"/>
        <v>0</v>
      </c>
      <c r="AG70" s="208">
        <f t="shared" si="4"/>
        <v>0</v>
      </c>
    </row>
    <row r="71" spans="1:33" x14ac:dyDescent="0.25">
      <c r="A71" s="145" t="s">
        <v>417</v>
      </c>
      <c r="B71" s="213" t="s">
        <v>381</v>
      </c>
      <c r="C71" s="26">
        <f t="shared" si="1"/>
        <v>0</v>
      </c>
      <c r="D71" s="26">
        <f t="shared" si="2"/>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8">
        <f t="shared" si="3"/>
        <v>0</v>
      </c>
      <c r="AG71" s="208">
        <f t="shared" si="4"/>
        <v>0</v>
      </c>
    </row>
    <row r="72" spans="1:33" x14ac:dyDescent="0.25">
      <c r="A72" s="145" t="s">
        <v>418</v>
      </c>
      <c r="B72" s="213" t="s">
        <v>383</v>
      </c>
      <c r="C72" s="26">
        <f t="shared" si="1"/>
        <v>0</v>
      </c>
      <c r="D72" s="26">
        <f t="shared" si="2"/>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8">
        <f t="shared" si="3"/>
        <v>0</v>
      </c>
      <c r="AG72" s="208">
        <f t="shared" si="4"/>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9C830-9B93-4188-AEF3-C6ADC09F2A69}">
  <sheetPr codeName="Лист13">
    <pageSetUpPr fitToPage="1"/>
  </sheetPr>
  <dimension ref="A1:AX26"/>
  <sheetViews>
    <sheetView view="pageLayout" topLeftCell="R5" zoomScale="62" zoomScaleNormal="80" zoomScaleSheetLayoutView="85" zoomScalePageLayoutView="62" workbookViewId="0">
      <selection activeCell="P26" sqref="P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2" t="str">
        <f>'1. паспорт местоположение'!$A$5:$C$5</f>
        <v>Год раскрытия информации: 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c r="AW5" s="222"/>
      <c r="AX5" s="222"/>
    </row>
    <row r="6" spans="1:50" ht="18.75" x14ac:dyDescent="0.3">
      <c r="AX6" s="5"/>
    </row>
    <row r="7" spans="1:50" ht="18.75" x14ac:dyDescent="0.25">
      <c r="A7" s="223" t="s">
        <v>3</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223"/>
      <c r="AP7" s="223"/>
      <c r="AQ7" s="223"/>
      <c r="AR7" s="223"/>
      <c r="AS7" s="223"/>
      <c r="AT7" s="223"/>
      <c r="AU7" s="223"/>
      <c r="AV7" s="223"/>
      <c r="AW7" s="223"/>
      <c r="AX7" s="223"/>
    </row>
    <row r="8" spans="1:50" ht="18.75" x14ac:dyDescent="0.25">
      <c r="A8" s="223"/>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223"/>
      <c r="AB8" s="223"/>
      <c r="AC8" s="223"/>
      <c r="AD8" s="223"/>
      <c r="AE8" s="223"/>
      <c r="AF8" s="223"/>
      <c r="AG8" s="223"/>
      <c r="AH8" s="223"/>
      <c r="AI8" s="223"/>
      <c r="AJ8" s="223"/>
      <c r="AK8" s="223"/>
      <c r="AL8" s="223"/>
      <c r="AM8" s="223"/>
      <c r="AN8" s="223"/>
      <c r="AO8" s="223"/>
      <c r="AP8" s="223"/>
      <c r="AQ8" s="223"/>
      <c r="AR8" s="223"/>
      <c r="AS8" s="223"/>
      <c r="AT8" s="223"/>
      <c r="AU8" s="223"/>
      <c r="AV8" s="223"/>
      <c r="AW8" s="223"/>
      <c r="AX8" s="223"/>
    </row>
    <row r="9" spans="1:50" s="149" customFormat="1" ht="15.75" x14ac:dyDescent="0.25">
      <c r="A9" s="224" t="s">
        <v>4</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c r="AR9" s="224"/>
      <c r="AS9" s="224"/>
      <c r="AT9" s="224"/>
      <c r="AU9" s="224"/>
      <c r="AV9" s="224"/>
      <c r="AW9" s="224"/>
      <c r="AX9" s="224"/>
    </row>
    <row r="10" spans="1:50" ht="15.75" x14ac:dyDescent="0.25">
      <c r="A10" s="219" t="s">
        <v>5</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19"/>
      <c r="AR10" s="219"/>
      <c r="AS10" s="219"/>
      <c r="AT10" s="219"/>
      <c r="AU10" s="219"/>
      <c r="AV10" s="219"/>
      <c r="AW10" s="219"/>
      <c r="AX10" s="219"/>
    </row>
    <row r="11" spans="1:50" ht="18.75" x14ac:dyDescent="0.25">
      <c r="A11" s="223"/>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223"/>
      <c r="AI11" s="223"/>
      <c r="AJ11" s="223"/>
      <c r="AK11" s="223"/>
      <c r="AL11" s="223"/>
      <c r="AM11" s="223"/>
      <c r="AN11" s="223"/>
      <c r="AO11" s="223"/>
      <c r="AP11" s="223"/>
      <c r="AQ11" s="223"/>
      <c r="AR11" s="223"/>
      <c r="AS11" s="223"/>
      <c r="AT11" s="223"/>
      <c r="AU11" s="223"/>
      <c r="AV11" s="223"/>
      <c r="AW11" s="223"/>
      <c r="AX11" s="223"/>
    </row>
    <row r="12" spans="1:50" s="149" customFormat="1" ht="15.75" x14ac:dyDescent="0.25">
      <c r="A12" s="224" t="str">
        <f>'1. паспорт местоположение'!$A$12</f>
        <v>O_СГЭС_15</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224"/>
      <c r="AM12" s="224"/>
      <c r="AN12" s="224"/>
      <c r="AO12" s="224"/>
      <c r="AP12" s="224"/>
      <c r="AQ12" s="224"/>
      <c r="AR12" s="224"/>
      <c r="AS12" s="224"/>
      <c r="AT12" s="224"/>
      <c r="AU12" s="224"/>
      <c r="AV12" s="224"/>
      <c r="AW12" s="224"/>
      <c r="AX12" s="224"/>
    </row>
    <row r="13" spans="1:50" ht="15.75" x14ac:dyDescent="0.25">
      <c r="A13" s="219" t="s">
        <v>7</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c r="AS13" s="219"/>
      <c r="AT13" s="219"/>
      <c r="AU13" s="219"/>
      <c r="AV13" s="219"/>
      <c r="AW13" s="219"/>
      <c r="AX13" s="219"/>
    </row>
    <row r="14" spans="1:50" ht="18.75" x14ac:dyDescent="0.25">
      <c r="A14" s="227"/>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7"/>
      <c r="AI14" s="227"/>
      <c r="AJ14" s="227"/>
      <c r="AK14" s="227"/>
      <c r="AL14" s="227"/>
      <c r="AM14" s="227"/>
      <c r="AN14" s="227"/>
      <c r="AO14" s="227"/>
      <c r="AP14" s="227"/>
      <c r="AQ14" s="227"/>
      <c r="AR14" s="227"/>
      <c r="AS14" s="227"/>
      <c r="AT14" s="227"/>
      <c r="AU14" s="227"/>
      <c r="AV14" s="227"/>
      <c r="AW14" s="227"/>
      <c r="AX14" s="227"/>
    </row>
    <row r="15" spans="1:50" s="149" customFormat="1" ht="15.75" x14ac:dyDescent="0.25">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(15 т.у.)</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c r="AS15" s="224"/>
      <c r="AT15" s="224"/>
      <c r="AU15" s="224"/>
      <c r="AV15" s="224"/>
      <c r="AW15" s="224"/>
      <c r="AX15" s="224"/>
    </row>
    <row r="16" spans="1:50" ht="15.75" x14ac:dyDescent="0.25">
      <c r="A16" s="219" t="s">
        <v>8</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c r="AS16" s="219"/>
      <c r="AT16" s="219"/>
      <c r="AU16" s="219"/>
      <c r="AV16" s="219"/>
      <c r="AW16" s="219"/>
      <c r="AX16" s="219"/>
    </row>
    <row r="17" spans="1:50" x14ac:dyDescent="0.25">
      <c r="A17" s="255"/>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255"/>
      <c r="AB17" s="255"/>
      <c r="AC17" s="255"/>
      <c r="AD17" s="255"/>
      <c r="AE17" s="255"/>
      <c r="AF17" s="255"/>
      <c r="AG17" s="255"/>
      <c r="AH17" s="255"/>
      <c r="AI17" s="255"/>
      <c r="AJ17" s="255"/>
      <c r="AK17" s="255"/>
      <c r="AL17" s="255"/>
      <c r="AM17" s="255"/>
      <c r="AN17" s="255"/>
      <c r="AO17" s="255"/>
      <c r="AP17" s="255"/>
      <c r="AQ17" s="255"/>
      <c r="AR17" s="255"/>
      <c r="AS17" s="255"/>
      <c r="AT17" s="255"/>
      <c r="AU17" s="255"/>
      <c r="AV17" s="255"/>
      <c r="AW17" s="255"/>
      <c r="AX17" s="255"/>
    </row>
    <row r="18" spans="1:50" ht="14.25" customHeight="1" x14ac:dyDescent="0.25">
      <c r="A18" s="255"/>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c r="AS18" s="255"/>
      <c r="AT18" s="255"/>
      <c r="AU18" s="255"/>
      <c r="AV18" s="255"/>
      <c r="AW18" s="255"/>
      <c r="AX18" s="255"/>
    </row>
    <row r="19" spans="1:50" x14ac:dyDescent="0.25">
      <c r="A19" s="255"/>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c r="AB19" s="255"/>
      <c r="AC19" s="255"/>
      <c r="AD19" s="255"/>
      <c r="AE19" s="255"/>
      <c r="AF19" s="255"/>
      <c r="AG19" s="255"/>
      <c r="AH19" s="255"/>
      <c r="AI19" s="255"/>
      <c r="AJ19" s="255"/>
      <c r="AK19" s="255"/>
      <c r="AL19" s="255"/>
      <c r="AM19" s="255"/>
      <c r="AN19" s="255"/>
      <c r="AO19" s="255"/>
      <c r="AP19" s="255"/>
      <c r="AQ19" s="255"/>
      <c r="AR19" s="255"/>
      <c r="AS19" s="255"/>
      <c r="AT19" s="255"/>
      <c r="AU19" s="255"/>
      <c r="AV19" s="255"/>
      <c r="AW19" s="255"/>
      <c r="AX19" s="255"/>
    </row>
    <row r="20" spans="1:50" x14ac:dyDescent="0.25">
      <c r="A20" s="255"/>
      <c r="B20" s="255"/>
      <c r="C20" s="255"/>
      <c r="D20" s="255"/>
      <c r="E20" s="255"/>
      <c r="F20" s="255"/>
      <c r="G20" s="255"/>
      <c r="H20" s="255"/>
      <c r="I20" s="255"/>
      <c r="J20" s="255"/>
      <c r="K20" s="255"/>
      <c r="L20" s="255"/>
      <c r="M20" s="255"/>
      <c r="N20" s="255"/>
      <c r="O20" s="255"/>
      <c r="P20" s="255"/>
      <c r="Q20" s="255"/>
      <c r="R20" s="255"/>
      <c r="S20" s="255"/>
      <c r="T20" s="255"/>
      <c r="U20" s="255"/>
      <c r="V20" s="255"/>
      <c r="W20" s="255"/>
      <c r="X20" s="255"/>
      <c r="Y20" s="255"/>
      <c r="Z20" s="255"/>
      <c r="AA20" s="255"/>
      <c r="AB20" s="255"/>
      <c r="AC20" s="255"/>
      <c r="AD20" s="255"/>
      <c r="AE20" s="255"/>
      <c r="AF20" s="255"/>
      <c r="AG20" s="255"/>
      <c r="AH20" s="255"/>
      <c r="AI20" s="255"/>
      <c r="AJ20" s="255"/>
      <c r="AK20" s="255"/>
      <c r="AL20" s="255"/>
      <c r="AM20" s="255"/>
      <c r="AN20" s="255"/>
      <c r="AO20" s="255"/>
      <c r="AP20" s="255"/>
      <c r="AQ20" s="255"/>
      <c r="AR20" s="255"/>
      <c r="AS20" s="255"/>
      <c r="AT20" s="255"/>
      <c r="AU20" s="255"/>
      <c r="AV20" s="255"/>
      <c r="AW20" s="255"/>
      <c r="AX20" s="255"/>
    </row>
    <row r="21" spans="1:50" x14ac:dyDescent="0.25">
      <c r="A21" s="284" t="s">
        <v>419</v>
      </c>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84"/>
      <c r="AB21" s="284"/>
      <c r="AC21" s="284"/>
      <c r="AD21" s="284"/>
      <c r="AE21" s="284"/>
      <c r="AF21" s="284"/>
      <c r="AG21" s="284"/>
      <c r="AH21" s="284"/>
      <c r="AI21" s="284"/>
      <c r="AJ21" s="284"/>
      <c r="AK21" s="284"/>
      <c r="AL21" s="284"/>
      <c r="AM21" s="284"/>
      <c r="AN21" s="284"/>
      <c r="AO21" s="284"/>
      <c r="AP21" s="284"/>
      <c r="AQ21" s="284"/>
      <c r="AR21" s="284"/>
      <c r="AS21" s="284"/>
      <c r="AT21" s="284"/>
      <c r="AU21" s="284"/>
      <c r="AV21" s="284"/>
      <c r="AW21" s="284"/>
      <c r="AX21" s="284"/>
    </row>
    <row r="22" spans="1:50" ht="58.5" customHeight="1" x14ac:dyDescent="0.25">
      <c r="A22" s="229" t="s">
        <v>420</v>
      </c>
      <c r="B22" s="286" t="s">
        <v>421</v>
      </c>
      <c r="C22" s="229" t="s">
        <v>422</v>
      </c>
      <c r="D22" s="229" t="s">
        <v>423</v>
      </c>
      <c r="E22" s="258" t="s">
        <v>424</v>
      </c>
      <c r="F22" s="259"/>
      <c r="G22" s="259"/>
      <c r="H22" s="259"/>
      <c r="I22" s="259"/>
      <c r="J22" s="259"/>
      <c r="K22" s="259"/>
      <c r="L22" s="259"/>
      <c r="M22" s="259"/>
      <c r="N22" s="260"/>
      <c r="O22" s="229" t="s">
        <v>425</v>
      </c>
      <c r="P22" s="229" t="s">
        <v>426</v>
      </c>
      <c r="Q22" s="229" t="s">
        <v>427</v>
      </c>
      <c r="R22" s="225" t="s">
        <v>428</v>
      </c>
      <c r="S22" s="225" t="s">
        <v>429</v>
      </c>
      <c r="T22" s="225" t="s">
        <v>430</v>
      </c>
      <c r="U22" s="225" t="s">
        <v>431</v>
      </c>
      <c r="V22" s="225"/>
      <c r="W22" s="282" t="s">
        <v>432</v>
      </c>
      <c r="X22" s="282" t="s">
        <v>433</v>
      </c>
      <c r="Y22" s="225" t="s">
        <v>434</v>
      </c>
      <c r="Z22" s="225" t="s">
        <v>435</v>
      </c>
      <c r="AA22" s="225" t="s">
        <v>436</v>
      </c>
      <c r="AB22" s="283" t="s">
        <v>437</v>
      </c>
      <c r="AC22" s="225" t="s">
        <v>438</v>
      </c>
      <c r="AD22" s="225" t="s">
        <v>439</v>
      </c>
      <c r="AE22" s="225" t="s">
        <v>440</v>
      </c>
      <c r="AF22" s="225" t="s">
        <v>441</v>
      </c>
      <c r="AG22" s="225" t="s">
        <v>442</v>
      </c>
      <c r="AH22" s="225" t="s">
        <v>443</v>
      </c>
      <c r="AI22" s="225"/>
      <c r="AJ22" s="225"/>
      <c r="AK22" s="225"/>
      <c r="AL22" s="225"/>
      <c r="AM22" s="225"/>
      <c r="AN22" s="225" t="s">
        <v>444</v>
      </c>
      <c r="AO22" s="225"/>
      <c r="AP22" s="225"/>
      <c r="AQ22" s="225"/>
      <c r="AR22" s="225" t="s">
        <v>445</v>
      </c>
      <c r="AS22" s="225"/>
      <c r="AT22" s="225" t="s">
        <v>446</v>
      </c>
      <c r="AU22" s="225" t="s">
        <v>447</v>
      </c>
      <c r="AV22" s="225" t="s">
        <v>448</v>
      </c>
      <c r="AW22" s="225" t="s">
        <v>449</v>
      </c>
      <c r="AX22" s="276" t="s">
        <v>450</v>
      </c>
    </row>
    <row r="23" spans="1:50" ht="64.5" customHeight="1" x14ac:dyDescent="0.25">
      <c r="A23" s="285"/>
      <c r="B23" s="287"/>
      <c r="C23" s="285"/>
      <c r="D23" s="285"/>
      <c r="E23" s="278" t="s">
        <v>451</v>
      </c>
      <c r="F23" s="272" t="s">
        <v>399</v>
      </c>
      <c r="G23" s="272" t="s">
        <v>401</v>
      </c>
      <c r="H23" s="272" t="s">
        <v>403</v>
      </c>
      <c r="I23" s="280" t="s">
        <v>452</v>
      </c>
      <c r="J23" s="280" t="s">
        <v>453</v>
      </c>
      <c r="K23" s="280" t="s">
        <v>454</v>
      </c>
      <c r="L23" s="272" t="s">
        <v>379</v>
      </c>
      <c r="M23" s="272" t="s">
        <v>381</v>
      </c>
      <c r="N23" s="272" t="s">
        <v>383</v>
      </c>
      <c r="O23" s="285"/>
      <c r="P23" s="285"/>
      <c r="Q23" s="285"/>
      <c r="R23" s="225"/>
      <c r="S23" s="225"/>
      <c r="T23" s="225"/>
      <c r="U23" s="274" t="s">
        <v>271</v>
      </c>
      <c r="V23" s="274" t="s">
        <v>455</v>
      </c>
      <c r="W23" s="282"/>
      <c r="X23" s="282"/>
      <c r="Y23" s="225"/>
      <c r="Z23" s="225"/>
      <c r="AA23" s="225"/>
      <c r="AB23" s="225"/>
      <c r="AC23" s="225"/>
      <c r="AD23" s="225"/>
      <c r="AE23" s="225"/>
      <c r="AF23" s="225"/>
      <c r="AG23" s="225"/>
      <c r="AH23" s="225" t="s">
        <v>456</v>
      </c>
      <c r="AI23" s="225"/>
      <c r="AJ23" s="225" t="s">
        <v>457</v>
      </c>
      <c r="AK23" s="225"/>
      <c r="AL23" s="229" t="s">
        <v>458</v>
      </c>
      <c r="AM23" s="229" t="s">
        <v>459</v>
      </c>
      <c r="AN23" s="229" t="s">
        <v>460</v>
      </c>
      <c r="AO23" s="229" t="s">
        <v>461</v>
      </c>
      <c r="AP23" s="229" t="s">
        <v>462</v>
      </c>
      <c r="AQ23" s="229" t="s">
        <v>463</v>
      </c>
      <c r="AR23" s="229" t="s">
        <v>464</v>
      </c>
      <c r="AS23" s="239" t="s">
        <v>455</v>
      </c>
      <c r="AT23" s="225"/>
      <c r="AU23" s="225"/>
      <c r="AV23" s="225"/>
      <c r="AW23" s="225"/>
      <c r="AX23" s="277"/>
    </row>
    <row r="24" spans="1:50" ht="96.75" customHeight="1" x14ac:dyDescent="0.25">
      <c r="A24" s="230"/>
      <c r="B24" s="288"/>
      <c r="C24" s="230"/>
      <c r="D24" s="230"/>
      <c r="E24" s="279"/>
      <c r="F24" s="273"/>
      <c r="G24" s="273"/>
      <c r="H24" s="273"/>
      <c r="I24" s="281"/>
      <c r="J24" s="281"/>
      <c r="K24" s="281"/>
      <c r="L24" s="273"/>
      <c r="M24" s="273"/>
      <c r="N24" s="273"/>
      <c r="O24" s="230"/>
      <c r="P24" s="230"/>
      <c r="Q24" s="230"/>
      <c r="R24" s="225"/>
      <c r="S24" s="225"/>
      <c r="T24" s="225"/>
      <c r="U24" s="275"/>
      <c r="V24" s="275"/>
      <c r="W24" s="282"/>
      <c r="X24" s="282"/>
      <c r="Y24" s="225"/>
      <c r="Z24" s="225"/>
      <c r="AA24" s="225"/>
      <c r="AB24" s="225"/>
      <c r="AC24" s="225"/>
      <c r="AD24" s="225"/>
      <c r="AE24" s="225"/>
      <c r="AF24" s="225"/>
      <c r="AG24" s="225"/>
      <c r="AH24" s="27" t="s">
        <v>465</v>
      </c>
      <c r="AI24" s="27" t="s">
        <v>466</v>
      </c>
      <c r="AJ24" s="62" t="s">
        <v>271</v>
      </c>
      <c r="AK24" s="62" t="s">
        <v>455</v>
      </c>
      <c r="AL24" s="230"/>
      <c r="AM24" s="230"/>
      <c r="AN24" s="230"/>
      <c r="AO24" s="230"/>
      <c r="AP24" s="230"/>
      <c r="AQ24" s="230"/>
      <c r="AR24" s="230"/>
      <c r="AS24" s="240"/>
      <c r="AT24" s="225"/>
      <c r="AU24" s="225"/>
      <c r="AV24" s="225"/>
      <c r="AW24" s="225"/>
      <c r="AX24" s="277"/>
    </row>
    <row r="25" spans="1:50" s="151" customFormat="1" ht="11.25" x14ac:dyDescent="0.2">
      <c r="A25" s="150">
        <v>1</v>
      </c>
      <c r="B25" s="150">
        <v>2</v>
      </c>
      <c r="C25" s="150">
        <v>3</v>
      </c>
      <c r="D25" s="150">
        <v>4</v>
      </c>
      <c r="E25" s="150">
        <v>5</v>
      </c>
      <c r="F25" s="150">
        <v>6</v>
      </c>
      <c r="G25" s="150">
        <v>7</v>
      </c>
      <c r="H25" s="150">
        <v>8</v>
      </c>
      <c r="I25" s="150">
        <v>9</v>
      </c>
      <c r="J25" s="150">
        <v>10</v>
      </c>
      <c r="K25" s="150">
        <v>11</v>
      </c>
      <c r="L25" s="150">
        <f>K25+1</f>
        <v>12</v>
      </c>
      <c r="M25" s="150">
        <v>12</v>
      </c>
      <c r="N25" s="150">
        <v>12</v>
      </c>
      <c r="O25" s="150">
        <f t="shared" ref="O25:AX25" si="0">N25+1</f>
        <v>13</v>
      </c>
      <c r="P25" s="150">
        <f t="shared" si="0"/>
        <v>14</v>
      </c>
      <c r="Q25" s="150">
        <f t="shared" si="0"/>
        <v>15</v>
      </c>
      <c r="R25" s="150">
        <f t="shared" si="0"/>
        <v>16</v>
      </c>
      <c r="S25" s="150">
        <f t="shared" si="0"/>
        <v>17</v>
      </c>
      <c r="T25" s="150">
        <f t="shared" si="0"/>
        <v>18</v>
      </c>
      <c r="U25" s="150">
        <f t="shared" si="0"/>
        <v>19</v>
      </c>
      <c r="V25" s="150">
        <f t="shared" si="0"/>
        <v>20</v>
      </c>
      <c r="W25" s="150">
        <f t="shared" si="0"/>
        <v>21</v>
      </c>
      <c r="X25" s="150">
        <f t="shared" si="0"/>
        <v>22</v>
      </c>
      <c r="Y25" s="150">
        <f t="shared" si="0"/>
        <v>23</v>
      </c>
      <c r="Z25" s="150">
        <f t="shared" si="0"/>
        <v>24</v>
      </c>
      <c r="AA25" s="150">
        <f t="shared" si="0"/>
        <v>25</v>
      </c>
      <c r="AB25" s="150">
        <f t="shared" si="0"/>
        <v>26</v>
      </c>
      <c r="AC25" s="150">
        <f t="shared" si="0"/>
        <v>27</v>
      </c>
      <c r="AD25" s="150">
        <f t="shared" si="0"/>
        <v>28</v>
      </c>
      <c r="AE25" s="150">
        <f t="shared" si="0"/>
        <v>29</v>
      </c>
      <c r="AF25" s="150">
        <f t="shared" si="0"/>
        <v>30</v>
      </c>
      <c r="AG25" s="150">
        <f t="shared" si="0"/>
        <v>31</v>
      </c>
      <c r="AH25" s="150">
        <f t="shared" si="0"/>
        <v>32</v>
      </c>
      <c r="AI25" s="150">
        <f t="shared" si="0"/>
        <v>33</v>
      </c>
      <c r="AJ25" s="150">
        <f t="shared" si="0"/>
        <v>34</v>
      </c>
      <c r="AK25" s="150">
        <f t="shared" si="0"/>
        <v>35</v>
      </c>
      <c r="AL25" s="150">
        <f t="shared" si="0"/>
        <v>36</v>
      </c>
      <c r="AM25" s="150">
        <f t="shared" si="0"/>
        <v>37</v>
      </c>
      <c r="AN25" s="150">
        <f t="shared" si="0"/>
        <v>38</v>
      </c>
      <c r="AO25" s="150">
        <f t="shared" si="0"/>
        <v>39</v>
      </c>
      <c r="AP25" s="150">
        <f t="shared" si="0"/>
        <v>40</v>
      </c>
      <c r="AQ25" s="150">
        <f t="shared" si="0"/>
        <v>41</v>
      </c>
      <c r="AR25" s="150">
        <f t="shared" si="0"/>
        <v>42</v>
      </c>
      <c r="AS25" s="150">
        <f t="shared" si="0"/>
        <v>43</v>
      </c>
      <c r="AT25" s="150">
        <f t="shared" si="0"/>
        <v>44</v>
      </c>
      <c r="AU25" s="150">
        <f t="shared" si="0"/>
        <v>45</v>
      </c>
      <c r="AV25" s="150">
        <f t="shared" si="0"/>
        <v>46</v>
      </c>
      <c r="AW25" s="150">
        <f t="shared" si="0"/>
        <v>47</v>
      </c>
      <c r="AX25" s="150">
        <f t="shared" si="0"/>
        <v>48</v>
      </c>
    </row>
    <row r="26" spans="1:50" s="151" customFormat="1" ht="99" customHeight="1" x14ac:dyDescent="0.2">
      <c r="A26" s="189">
        <v>1</v>
      </c>
      <c r="B26" s="190" t="s">
        <v>528</v>
      </c>
      <c r="C26" s="191" t="s">
        <v>553</v>
      </c>
      <c r="D26" s="190">
        <v>2029</v>
      </c>
      <c r="E26" s="190">
        <v>0</v>
      </c>
      <c r="F26" s="190">
        <v>0</v>
      </c>
      <c r="G26" s="190">
        <v>0</v>
      </c>
      <c r="H26" s="190">
        <v>0</v>
      </c>
      <c r="I26" s="190">
        <v>0</v>
      </c>
      <c r="J26" s="190">
        <v>0</v>
      </c>
      <c r="K26" s="190">
        <v>0</v>
      </c>
      <c r="L26" s="190">
        <v>2</v>
      </c>
      <c r="M26" s="190">
        <v>0</v>
      </c>
      <c r="N26" s="190">
        <v>0</v>
      </c>
      <c r="O26" s="192" t="s">
        <v>362</v>
      </c>
      <c r="P26" s="192" t="s">
        <v>544</v>
      </c>
      <c r="Q26" s="193" t="s">
        <v>528</v>
      </c>
      <c r="R26" s="194">
        <v>3567.9169999999999</v>
      </c>
      <c r="S26" s="192" t="s">
        <v>545</v>
      </c>
      <c r="T26" s="194">
        <v>3567.9169999999999</v>
      </c>
      <c r="U26" s="192" t="s">
        <v>546</v>
      </c>
      <c r="V26" s="192" t="s">
        <v>547</v>
      </c>
      <c r="W26" s="193"/>
      <c r="X26" s="193">
        <v>1</v>
      </c>
      <c r="Y26" s="195" t="s">
        <v>548</v>
      </c>
      <c r="Z26" s="194">
        <v>3567.9169999999999</v>
      </c>
      <c r="AA26" s="194" t="s">
        <v>83</v>
      </c>
      <c r="AB26" s="195">
        <v>0</v>
      </c>
      <c r="AC26" s="199" t="s">
        <v>83</v>
      </c>
      <c r="AD26" s="194">
        <v>3567.9169999999999</v>
      </c>
      <c r="AE26" s="195" t="s">
        <v>548</v>
      </c>
      <c r="AF26" s="194">
        <v>4281.5</v>
      </c>
      <c r="AG26" s="200">
        <v>4281.5</v>
      </c>
      <c r="AH26" s="201" t="s">
        <v>549</v>
      </c>
      <c r="AI26" s="198" t="s">
        <v>550</v>
      </c>
      <c r="AJ26" s="191" t="s">
        <v>551</v>
      </c>
      <c r="AK26" s="191">
        <v>45406</v>
      </c>
      <c r="AL26" s="191">
        <v>45425</v>
      </c>
      <c r="AM26" s="191">
        <v>45425</v>
      </c>
      <c r="AN26" s="192" t="s">
        <v>552</v>
      </c>
      <c r="AO26" s="192"/>
      <c r="AP26" s="196"/>
      <c r="AQ26" s="197"/>
      <c r="AR26" s="202"/>
      <c r="AS26" s="191">
        <v>45439</v>
      </c>
      <c r="AT26" s="191"/>
      <c r="AU26" s="191">
        <v>45439</v>
      </c>
      <c r="AV26" s="191">
        <v>45573</v>
      </c>
      <c r="AW26" s="202"/>
      <c r="AX26" s="202"/>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hyperlinks>
    <hyperlink ref="AI26" r:id="rId1" xr:uid="{3583E9CC-3C26-4D55-80A7-D80B8446E809}"/>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0B5DD-658C-458F-B7B5-E6CD07A5A0F4}">
  <sheetPr codeName="Лист14">
    <pageSetUpPr fitToPage="1"/>
  </sheetPr>
  <dimension ref="A1:H94"/>
  <sheetViews>
    <sheetView tabSelected="1" topLeftCell="A58" zoomScale="80" zoomScaleNormal="80" workbookViewId="0">
      <selection activeCell="B32" sqref="B32"/>
    </sheetView>
  </sheetViews>
  <sheetFormatPr defaultRowHeight="15.75" x14ac:dyDescent="0.25"/>
  <cols>
    <col min="1" max="2" width="66.140625" style="152"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291" t="str">
        <f>'1. паспорт местоположение'!$A$5:$C$5</f>
        <v>Год раскрытия информации: 2025 год</v>
      </c>
      <c r="B5" s="291"/>
      <c r="C5" s="153"/>
      <c r="D5" s="153"/>
      <c r="E5" s="153"/>
      <c r="F5" s="153"/>
      <c r="G5" s="153"/>
      <c r="H5" s="153"/>
    </row>
    <row r="6" spans="1:8" ht="18.75" x14ac:dyDescent="0.3">
      <c r="A6" s="154"/>
      <c r="B6" s="154"/>
      <c r="C6" s="154"/>
      <c r="D6" s="154"/>
      <c r="E6" s="154"/>
      <c r="F6" s="154"/>
      <c r="G6" s="154"/>
      <c r="H6" s="154"/>
    </row>
    <row r="7" spans="1:8" ht="18.75" x14ac:dyDescent="0.25">
      <c r="A7" s="223" t="s">
        <v>3</v>
      </c>
      <c r="B7" s="223"/>
      <c r="C7" s="155"/>
      <c r="D7" s="8"/>
      <c r="E7" s="8"/>
      <c r="F7" s="8"/>
      <c r="G7" s="8"/>
      <c r="H7" s="8"/>
    </row>
    <row r="8" spans="1:8" ht="18.75" x14ac:dyDescent="0.25">
      <c r="A8" s="8"/>
      <c r="B8" s="8"/>
      <c r="C8" s="155"/>
      <c r="D8" s="8"/>
      <c r="E8" s="8"/>
      <c r="F8" s="8"/>
      <c r="G8" s="8"/>
      <c r="H8" s="8"/>
    </row>
    <row r="9" spans="1:8" x14ac:dyDescent="0.25">
      <c r="A9" s="224" t="s">
        <v>4</v>
      </c>
      <c r="B9" s="224"/>
      <c r="C9" s="156"/>
      <c r="D9" s="10"/>
      <c r="E9" s="10"/>
      <c r="F9" s="10"/>
      <c r="G9" s="10"/>
      <c r="H9" s="10"/>
    </row>
    <row r="10" spans="1:8" x14ac:dyDescent="0.25">
      <c r="A10" s="219" t="s">
        <v>5</v>
      </c>
      <c r="B10" s="219"/>
      <c r="C10" s="37"/>
      <c r="D10" s="11"/>
      <c r="E10" s="11"/>
      <c r="F10" s="11"/>
      <c r="G10" s="11"/>
      <c r="H10" s="11"/>
    </row>
    <row r="11" spans="1:8" ht="18.75" x14ac:dyDescent="0.25">
      <c r="A11" s="8"/>
      <c r="B11" s="8"/>
      <c r="C11" s="155"/>
      <c r="D11" s="8"/>
      <c r="E11" s="8"/>
      <c r="F11" s="8"/>
      <c r="G11" s="8"/>
      <c r="H11" s="8"/>
    </row>
    <row r="12" spans="1:8" s="135" customFormat="1" x14ac:dyDescent="0.25">
      <c r="A12" s="224" t="str">
        <f>'1. паспорт местоположение'!$A$12</f>
        <v>O_СГЭС_15</v>
      </c>
      <c r="B12" s="224"/>
      <c r="C12" s="157"/>
      <c r="D12" s="148"/>
      <c r="E12" s="148"/>
      <c r="F12" s="148"/>
      <c r="G12" s="148"/>
      <c r="H12" s="148"/>
    </row>
    <row r="13" spans="1:8" x14ac:dyDescent="0.25">
      <c r="A13" s="219" t="s">
        <v>7</v>
      </c>
      <c r="B13" s="219"/>
      <c r="C13" s="37"/>
      <c r="D13" s="11"/>
      <c r="E13" s="11"/>
      <c r="F13" s="11"/>
      <c r="G13" s="11"/>
      <c r="H13" s="11"/>
    </row>
    <row r="14" spans="1:8" ht="18.75" x14ac:dyDescent="0.25">
      <c r="A14" s="52"/>
      <c r="B14" s="52"/>
      <c r="C14" s="158"/>
      <c r="D14" s="52"/>
      <c r="E14" s="52"/>
      <c r="F14" s="52"/>
      <c r="G14" s="52"/>
      <c r="H14" s="52"/>
    </row>
    <row r="15" spans="1:8" s="135" customFormat="1" ht="57" customHeight="1" x14ac:dyDescent="0.25">
      <c r="A15" s="21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(15 т.у.)</v>
      </c>
      <c r="B15" s="218"/>
      <c r="C15" s="157"/>
      <c r="D15" s="148"/>
      <c r="E15" s="148"/>
      <c r="F15" s="148"/>
      <c r="G15" s="148"/>
      <c r="H15" s="148"/>
    </row>
    <row r="16" spans="1:8" x14ac:dyDescent="0.25">
      <c r="A16" s="219" t="s">
        <v>8</v>
      </c>
      <c r="B16" s="219"/>
      <c r="C16" s="37"/>
      <c r="D16" s="11"/>
      <c r="E16" s="11"/>
      <c r="F16" s="11"/>
      <c r="G16" s="11"/>
      <c r="H16" s="11"/>
    </row>
    <row r="17" spans="1:2" s="135" customFormat="1" x14ac:dyDescent="0.25">
      <c r="A17" s="152"/>
      <c r="B17" s="159"/>
    </row>
    <row r="18" spans="1:2" s="135" customFormat="1" ht="33.75" customHeight="1" x14ac:dyDescent="0.25">
      <c r="A18" s="289" t="s">
        <v>467</v>
      </c>
      <c r="B18" s="290"/>
    </row>
    <row r="19" spans="1:2" s="135" customFormat="1" x14ac:dyDescent="0.25">
      <c r="A19" s="152"/>
      <c r="B19" s="137"/>
    </row>
    <row r="20" spans="1:2" s="135" customFormat="1" ht="16.5" thickBot="1" x14ac:dyDescent="0.3">
      <c r="A20" s="152"/>
      <c r="B20" s="68"/>
    </row>
    <row r="21" spans="1:2" s="135" customFormat="1" ht="75.75" thickBot="1" x14ac:dyDescent="0.3">
      <c r="A21" s="160" t="s">
        <v>468</v>
      </c>
      <c r="B21" s="161" t="str">
        <f>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(15 т.у.)</v>
      </c>
    </row>
    <row r="22" spans="1:2" s="135" customFormat="1" ht="16.5" thickBot="1" x14ac:dyDescent="0.3">
      <c r="A22" s="160" t="s">
        <v>469</v>
      </c>
      <c r="B22" s="161" t="s">
        <v>556</v>
      </c>
    </row>
    <row r="23" spans="1:2" s="135" customFormat="1" ht="16.5" thickBot="1" x14ac:dyDescent="0.3">
      <c r="A23" s="160" t="s">
        <v>470</v>
      </c>
      <c r="B23" s="161" t="s">
        <v>522</v>
      </c>
    </row>
    <row r="24" spans="1:2" s="135" customFormat="1" ht="16.5" thickBot="1" x14ac:dyDescent="0.3">
      <c r="A24" s="160" t="s">
        <v>471</v>
      </c>
      <c r="B24" s="161" t="s">
        <v>565</v>
      </c>
    </row>
    <row r="25" spans="1:2" s="135" customFormat="1" ht="16.5" thickBot="1" x14ac:dyDescent="0.3">
      <c r="A25" s="162" t="s">
        <v>472</v>
      </c>
      <c r="B25" s="161">
        <v>2029</v>
      </c>
    </row>
    <row r="26" spans="1:2" s="135" customFormat="1" ht="16.5" thickBot="1" x14ac:dyDescent="0.3">
      <c r="A26" s="163" t="s">
        <v>473</v>
      </c>
      <c r="B26" s="161" t="s">
        <v>523</v>
      </c>
    </row>
    <row r="27" spans="1:2" s="135" customFormat="1" ht="29.25" thickBot="1" x14ac:dyDescent="0.3">
      <c r="A27" s="164" t="s">
        <v>474</v>
      </c>
      <c r="B27" s="165">
        <f>0.09394141+0.15476986</f>
        <v>0.24871127000000001</v>
      </c>
    </row>
    <row r="28" spans="1:2" s="135" customFormat="1" ht="16.5" thickBot="1" x14ac:dyDescent="0.3">
      <c r="A28" s="166" t="s">
        <v>475</v>
      </c>
      <c r="B28" s="165" t="s">
        <v>524</v>
      </c>
    </row>
    <row r="29" spans="1:2" s="135" customFormat="1" ht="29.25" thickBot="1" x14ac:dyDescent="0.3">
      <c r="A29" s="167" t="s">
        <v>476</v>
      </c>
      <c r="B29" s="168">
        <v>0</v>
      </c>
    </row>
    <row r="30" spans="1:2" s="135" customFormat="1" ht="29.25" thickBot="1" x14ac:dyDescent="0.3">
      <c r="A30" s="167" t="s">
        <v>477</v>
      </c>
      <c r="B30" s="165">
        <v>0</v>
      </c>
    </row>
    <row r="31" spans="1:2" s="135" customFormat="1" ht="16.5" thickBot="1" x14ac:dyDescent="0.3">
      <c r="A31" s="166" t="s">
        <v>478</v>
      </c>
      <c r="B31" s="165" t="s">
        <v>258</v>
      </c>
    </row>
    <row r="32" spans="1:2" s="135" customFormat="1" ht="29.25" thickBot="1" x14ac:dyDescent="0.3">
      <c r="A32" s="167" t="s">
        <v>479</v>
      </c>
      <c r="B32" s="165" t="s">
        <v>525</v>
      </c>
    </row>
    <row r="33" spans="1:2" s="135" customFormat="1" ht="30.75" thickBot="1" x14ac:dyDescent="0.3">
      <c r="A33" s="166" t="s">
        <v>480</v>
      </c>
      <c r="B33" s="165">
        <v>0</v>
      </c>
    </row>
    <row r="34" spans="1:2" s="135" customFormat="1" ht="16.5" thickBot="1" x14ac:dyDescent="0.3">
      <c r="A34" s="166" t="s">
        <v>481</v>
      </c>
      <c r="B34" s="165">
        <v>0</v>
      </c>
    </row>
    <row r="35" spans="1:2" s="135" customFormat="1" ht="16.5" thickBot="1" x14ac:dyDescent="0.3">
      <c r="A35" s="166" t="s">
        <v>482</v>
      </c>
      <c r="B35" s="165">
        <v>0</v>
      </c>
    </row>
    <row r="36" spans="1:2" s="135" customFormat="1" ht="16.5" thickBot="1" x14ac:dyDescent="0.3">
      <c r="A36" s="166" t="s">
        <v>483</v>
      </c>
      <c r="B36" s="165">
        <v>0</v>
      </c>
    </row>
    <row r="37" spans="1:2" s="135" customFormat="1" ht="29.25" thickBot="1" x14ac:dyDescent="0.3">
      <c r="A37" s="167" t="s">
        <v>484</v>
      </c>
      <c r="B37" s="165" t="s">
        <v>526</v>
      </c>
    </row>
    <row r="38" spans="1:2" s="135" customFormat="1" ht="30.75" thickBot="1" x14ac:dyDescent="0.3">
      <c r="A38" s="166" t="s">
        <v>480</v>
      </c>
      <c r="B38" s="165">
        <v>0</v>
      </c>
    </row>
    <row r="39" spans="1:2" s="135" customFormat="1" ht="16.5" thickBot="1" x14ac:dyDescent="0.3">
      <c r="A39" s="166" t="s">
        <v>481</v>
      </c>
      <c r="B39" s="165">
        <v>0</v>
      </c>
    </row>
    <row r="40" spans="1:2" s="135" customFormat="1" ht="16.5" thickBot="1" x14ac:dyDescent="0.3">
      <c r="A40" s="166" t="s">
        <v>482</v>
      </c>
      <c r="B40" s="165">
        <v>0</v>
      </c>
    </row>
    <row r="41" spans="1:2" s="135" customFormat="1" ht="16.5" thickBot="1" x14ac:dyDescent="0.3">
      <c r="A41" s="166" t="s">
        <v>483</v>
      </c>
      <c r="B41" s="165">
        <v>0</v>
      </c>
    </row>
    <row r="42" spans="1:2" s="135" customFormat="1" ht="29.25" thickBot="1" x14ac:dyDescent="0.3">
      <c r="A42" s="167" t="s">
        <v>485</v>
      </c>
      <c r="B42" s="165" t="s">
        <v>526</v>
      </c>
    </row>
    <row r="43" spans="1:2" s="135" customFormat="1" ht="30.75" thickBot="1" x14ac:dyDescent="0.3">
      <c r="A43" s="166" t="s">
        <v>480</v>
      </c>
      <c r="B43" s="165">
        <v>0</v>
      </c>
    </row>
    <row r="44" spans="1:2" s="135" customFormat="1" ht="16.5" thickBot="1" x14ac:dyDescent="0.3">
      <c r="A44" s="166" t="s">
        <v>481</v>
      </c>
      <c r="B44" s="165">
        <v>0</v>
      </c>
    </row>
    <row r="45" spans="1:2" s="135" customFormat="1" ht="16.5" thickBot="1" x14ac:dyDescent="0.3">
      <c r="A45" s="166" t="s">
        <v>482</v>
      </c>
      <c r="B45" s="165">
        <v>0</v>
      </c>
    </row>
    <row r="46" spans="1:2" s="135" customFormat="1" ht="16.5" thickBot="1" x14ac:dyDescent="0.3">
      <c r="A46" s="166" t="s">
        <v>483</v>
      </c>
      <c r="B46" s="165">
        <v>0</v>
      </c>
    </row>
    <row r="47" spans="1:2" s="135" customFormat="1" ht="29.25" thickBot="1" x14ac:dyDescent="0.3">
      <c r="A47" s="169" t="s">
        <v>486</v>
      </c>
      <c r="B47" s="165">
        <v>0</v>
      </c>
    </row>
    <row r="48" spans="1:2" s="135" customFormat="1" ht="16.5" thickBot="1" x14ac:dyDescent="0.3">
      <c r="A48" s="170" t="s">
        <v>478</v>
      </c>
      <c r="B48" s="165" t="s">
        <v>258</v>
      </c>
    </row>
    <row r="49" spans="1:2" s="135" customFormat="1" ht="16.5" thickBot="1" x14ac:dyDescent="0.3">
      <c r="A49" s="170" t="s">
        <v>487</v>
      </c>
      <c r="B49" s="165">
        <v>0</v>
      </c>
    </row>
    <row r="50" spans="1:2" s="135" customFormat="1" ht="16.5" thickBot="1" x14ac:dyDescent="0.3">
      <c r="A50" s="170" t="s">
        <v>488</v>
      </c>
      <c r="B50" s="165">
        <v>0</v>
      </c>
    </row>
    <row r="51" spans="1:2" s="135" customFormat="1" ht="16.5" thickBot="1" x14ac:dyDescent="0.3">
      <c r="A51" s="170" t="s">
        <v>489</v>
      </c>
      <c r="B51" s="165">
        <v>0</v>
      </c>
    </row>
    <row r="52" spans="1:2" s="135" customFormat="1" ht="16.5" thickBot="1" x14ac:dyDescent="0.3">
      <c r="A52" s="167" t="s">
        <v>490</v>
      </c>
      <c r="B52" s="165" t="s">
        <v>527</v>
      </c>
    </row>
    <row r="53" spans="1:2" s="135" customFormat="1" ht="16.5" thickBot="1" x14ac:dyDescent="0.3">
      <c r="A53" s="166" t="s">
        <v>491</v>
      </c>
      <c r="B53" s="165">
        <v>0</v>
      </c>
    </row>
    <row r="54" spans="1:2" s="135" customFormat="1" ht="16.5" thickBot="1" x14ac:dyDescent="0.3">
      <c r="A54" s="166" t="s">
        <v>481</v>
      </c>
      <c r="B54" s="165">
        <v>0</v>
      </c>
    </row>
    <row r="55" spans="1:2" s="135" customFormat="1" ht="16.5" thickBot="1" x14ac:dyDescent="0.3">
      <c r="A55" s="166" t="s">
        <v>492</v>
      </c>
      <c r="B55" s="165">
        <v>0</v>
      </c>
    </row>
    <row r="56" spans="1:2" s="135" customFormat="1" ht="16.5" thickBot="1" x14ac:dyDescent="0.3">
      <c r="A56" s="166" t="s">
        <v>493</v>
      </c>
      <c r="B56" s="165">
        <v>0</v>
      </c>
    </row>
    <row r="57" spans="1:2" s="135" customFormat="1" ht="16.5" thickBot="1" x14ac:dyDescent="0.3">
      <c r="A57" s="167" t="s">
        <v>490</v>
      </c>
      <c r="B57" s="165" t="s">
        <v>527</v>
      </c>
    </row>
    <row r="58" spans="1:2" s="135" customFormat="1" ht="16.5" thickBot="1" x14ac:dyDescent="0.3">
      <c r="A58" s="166" t="s">
        <v>491</v>
      </c>
      <c r="B58" s="165">
        <v>0</v>
      </c>
    </row>
    <row r="59" spans="1:2" s="135" customFormat="1" ht="16.5" thickBot="1" x14ac:dyDescent="0.3">
      <c r="A59" s="166" t="s">
        <v>481</v>
      </c>
      <c r="B59" s="165">
        <v>0</v>
      </c>
    </row>
    <row r="60" spans="1:2" s="135" customFormat="1" ht="16.5" thickBot="1" x14ac:dyDescent="0.3">
      <c r="A60" s="166" t="s">
        <v>492</v>
      </c>
      <c r="B60" s="165">
        <v>0</v>
      </c>
    </row>
    <row r="61" spans="1:2" s="135" customFormat="1" ht="16.5" thickBot="1" x14ac:dyDescent="0.3">
      <c r="A61" s="166" t="s">
        <v>493</v>
      </c>
      <c r="B61" s="165">
        <v>0</v>
      </c>
    </row>
    <row r="62" spans="1:2" s="135" customFormat="1" ht="16.5" thickBot="1" x14ac:dyDescent="0.3">
      <c r="A62" s="162" t="s">
        <v>494</v>
      </c>
      <c r="B62" s="1">
        <v>0</v>
      </c>
    </row>
    <row r="63" spans="1:2" s="135" customFormat="1" ht="16.5" thickBot="1" x14ac:dyDescent="0.3">
      <c r="A63" s="162" t="s">
        <v>495</v>
      </c>
      <c r="B63" s="165">
        <v>0</v>
      </c>
    </row>
    <row r="64" spans="1:2" s="135" customFormat="1" ht="16.5" thickBot="1" x14ac:dyDescent="0.3">
      <c r="A64" s="162" t="s">
        <v>496</v>
      </c>
      <c r="B64" s="165">
        <v>0</v>
      </c>
    </row>
    <row r="65" spans="1:2" s="135" customFormat="1" ht="16.5" thickBot="1" x14ac:dyDescent="0.3">
      <c r="A65" s="163" t="s">
        <v>497</v>
      </c>
      <c r="B65" s="165">
        <v>0</v>
      </c>
    </row>
    <row r="66" spans="1:2" s="135" customFormat="1" x14ac:dyDescent="0.25">
      <c r="A66" s="169" t="s">
        <v>498</v>
      </c>
      <c r="B66" s="171" t="s">
        <v>258</v>
      </c>
    </row>
    <row r="67" spans="1:2" s="135" customFormat="1" x14ac:dyDescent="0.25">
      <c r="A67" s="172" t="s">
        <v>499</v>
      </c>
      <c r="B67" s="173" t="s">
        <v>528</v>
      </c>
    </row>
    <row r="68" spans="1:2" s="135" customFormat="1" x14ac:dyDescent="0.25">
      <c r="A68" s="172" t="s">
        <v>500</v>
      </c>
      <c r="B68" s="173" t="s">
        <v>258</v>
      </c>
    </row>
    <row r="69" spans="1:2" s="135" customFormat="1" x14ac:dyDescent="0.25">
      <c r="A69" s="172" t="s">
        <v>501</v>
      </c>
      <c r="B69" s="173" t="s">
        <v>258</v>
      </c>
    </row>
    <row r="70" spans="1:2" s="135" customFormat="1" x14ac:dyDescent="0.25">
      <c r="A70" s="172" t="s">
        <v>502</v>
      </c>
      <c r="B70" s="173" t="s">
        <v>258</v>
      </c>
    </row>
    <row r="71" spans="1:2" s="135" customFormat="1" x14ac:dyDescent="0.25">
      <c r="A71" s="172" t="s">
        <v>503</v>
      </c>
      <c r="B71" s="173" t="s">
        <v>258</v>
      </c>
    </row>
    <row r="72" spans="1:2" s="135" customFormat="1" ht="16.5" thickBot="1" x14ac:dyDescent="0.3">
      <c r="A72" s="174" t="s">
        <v>504</v>
      </c>
      <c r="B72" s="173" t="s">
        <v>258</v>
      </c>
    </row>
    <row r="73" spans="1:2" s="135" customFormat="1" ht="30.75" thickBot="1" x14ac:dyDescent="0.3">
      <c r="A73" s="170" t="s">
        <v>505</v>
      </c>
      <c r="B73" s="161" t="s">
        <v>529</v>
      </c>
    </row>
    <row r="74" spans="1:2" s="135" customFormat="1" ht="29.25" thickBot="1" x14ac:dyDescent="0.3">
      <c r="A74" s="162" t="s">
        <v>506</v>
      </c>
      <c r="B74" s="175">
        <v>0</v>
      </c>
    </row>
    <row r="75" spans="1:2" s="135" customFormat="1" ht="16.5" thickBot="1" x14ac:dyDescent="0.3">
      <c r="A75" s="170" t="s">
        <v>478</v>
      </c>
      <c r="B75" s="161" t="s">
        <v>258</v>
      </c>
    </row>
    <row r="76" spans="1:2" s="135" customFormat="1" ht="16.5" thickBot="1" x14ac:dyDescent="0.3">
      <c r="A76" s="170" t="s">
        <v>507</v>
      </c>
      <c r="B76" s="175">
        <v>0</v>
      </c>
    </row>
    <row r="77" spans="1:2" s="135" customFormat="1" ht="16.5" thickBot="1" x14ac:dyDescent="0.3">
      <c r="A77" s="170" t="s">
        <v>508</v>
      </c>
      <c r="B77" s="175">
        <v>0</v>
      </c>
    </row>
    <row r="78" spans="1:2" s="135" customFormat="1" ht="16.5" thickBot="1" x14ac:dyDescent="0.3">
      <c r="A78" s="176" t="s">
        <v>509</v>
      </c>
      <c r="B78" s="161" t="s">
        <v>258</v>
      </c>
    </row>
    <row r="79" spans="1:2" s="135" customFormat="1" ht="16.5" thickBot="1" x14ac:dyDescent="0.3">
      <c r="A79" s="162" t="s">
        <v>510</v>
      </c>
      <c r="B79" s="161" t="s">
        <v>258</v>
      </c>
    </row>
    <row r="80" spans="1:2" s="135" customFormat="1" ht="16.5" thickBot="1" x14ac:dyDescent="0.3">
      <c r="A80" s="172" t="s">
        <v>511</v>
      </c>
      <c r="B80" s="161" t="s">
        <v>258</v>
      </c>
    </row>
    <row r="81" spans="1:2" s="135" customFormat="1" ht="16.5" thickBot="1" x14ac:dyDescent="0.3">
      <c r="A81" s="172" t="s">
        <v>512</v>
      </c>
      <c r="B81" s="161" t="s">
        <v>258</v>
      </c>
    </row>
    <row r="82" spans="1:2" s="135" customFormat="1" ht="16.5" thickBot="1" x14ac:dyDescent="0.3">
      <c r="A82" s="172" t="s">
        <v>513</v>
      </c>
      <c r="B82" s="161" t="s">
        <v>258</v>
      </c>
    </row>
    <row r="83" spans="1:2" s="135" customFormat="1" ht="29.25" thickBot="1" x14ac:dyDescent="0.3">
      <c r="A83" s="177" t="s">
        <v>514</v>
      </c>
      <c r="B83" s="161" t="s">
        <v>530</v>
      </c>
    </row>
    <row r="84" spans="1:2" s="135" customFormat="1" ht="28.5" x14ac:dyDescent="0.25">
      <c r="A84" s="169" t="s">
        <v>515</v>
      </c>
      <c r="B84" s="171" t="s">
        <v>258</v>
      </c>
    </row>
    <row r="85" spans="1:2" s="135" customFormat="1" x14ac:dyDescent="0.25">
      <c r="A85" s="172" t="s">
        <v>516</v>
      </c>
      <c r="B85" s="173" t="s">
        <v>258</v>
      </c>
    </row>
    <row r="86" spans="1:2" s="135" customFormat="1" x14ac:dyDescent="0.25">
      <c r="A86" s="172" t="s">
        <v>517</v>
      </c>
      <c r="B86" s="173" t="s">
        <v>258</v>
      </c>
    </row>
    <row r="87" spans="1:2" s="135" customFormat="1" x14ac:dyDescent="0.25">
      <c r="A87" s="172" t="s">
        <v>518</v>
      </c>
      <c r="B87" s="173" t="s">
        <v>258</v>
      </c>
    </row>
    <row r="88" spans="1:2" s="135" customFormat="1" x14ac:dyDescent="0.25">
      <c r="A88" s="172" t="s">
        <v>519</v>
      </c>
      <c r="B88" s="173" t="s">
        <v>258</v>
      </c>
    </row>
    <row r="89" spans="1:2" s="135" customFormat="1" ht="16.5" thickBot="1" x14ac:dyDescent="0.3">
      <c r="A89" s="178" t="s">
        <v>520</v>
      </c>
      <c r="B89" s="179" t="s">
        <v>531</v>
      </c>
    </row>
    <row r="92" spans="1:2" s="135" customFormat="1" x14ac:dyDescent="0.25">
      <c r="A92" s="180"/>
      <c r="B92" s="181" t="s">
        <v>258</v>
      </c>
    </row>
    <row r="93" spans="1:2" s="135" customFormat="1" x14ac:dyDescent="0.25">
      <c r="A93" s="152"/>
      <c r="B93" s="182" t="s">
        <v>258</v>
      </c>
    </row>
    <row r="94" spans="1:2" s="135" customFormat="1" x14ac:dyDescent="0.25">
      <c r="A94" s="152"/>
      <c r="B94" s="18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CBC36-3A0A-41D7-A014-FCB4C13C5135}">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22" t="str">
        <f>'1. паспорт местоположение'!$A$5</f>
        <v>Год раскрытия информации: 2025 год</v>
      </c>
      <c r="B4" s="222"/>
      <c r="C4" s="222"/>
      <c r="D4" s="222"/>
      <c r="E4" s="222"/>
      <c r="F4" s="222"/>
      <c r="G4" s="222"/>
      <c r="H4" s="222"/>
      <c r="I4" s="222"/>
      <c r="J4" s="222"/>
      <c r="K4" s="222"/>
      <c r="L4" s="222"/>
      <c r="M4" s="222"/>
      <c r="N4" s="222"/>
      <c r="O4" s="222"/>
      <c r="P4" s="222"/>
      <c r="Q4" s="222"/>
      <c r="R4" s="222"/>
      <c r="S4" s="222"/>
    </row>
    <row r="5" spans="1:19" s="3" customFormat="1" ht="15.75" x14ac:dyDescent="0.2">
      <c r="A5" s="6"/>
    </row>
    <row r="6" spans="1:19" s="3" customFormat="1" ht="18.75" x14ac:dyDescent="0.2">
      <c r="A6" s="223" t="s">
        <v>3</v>
      </c>
      <c r="B6" s="223"/>
      <c r="C6" s="223"/>
      <c r="D6" s="223"/>
      <c r="E6" s="223"/>
      <c r="F6" s="223"/>
      <c r="G6" s="223"/>
      <c r="H6" s="223"/>
      <c r="I6" s="223"/>
      <c r="J6" s="223"/>
      <c r="K6" s="223"/>
      <c r="L6" s="223"/>
      <c r="M6" s="223"/>
      <c r="N6" s="223"/>
      <c r="O6" s="223"/>
      <c r="P6" s="223"/>
      <c r="Q6" s="223"/>
      <c r="R6" s="223"/>
      <c r="S6" s="223"/>
    </row>
    <row r="7" spans="1:19" s="3" customFormat="1" ht="18.75" x14ac:dyDescent="0.2">
      <c r="A7" s="223"/>
      <c r="B7" s="223"/>
      <c r="C7" s="223"/>
      <c r="D7" s="223"/>
      <c r="E7" s="223"/>
      <c r="F7" s="223"/>
      <c r="G7" s="223"/>
      <c r="H7" s="223"/>
      <c r="I7" s="223"/>
      <c r="J7" s="223"/>
      <c r="K7" s="223"/>
      <c r="L7" s="223"/>
      <c r="M7" s="223"/>
      <c r="N7" s="223"/>
      <c r="O7" s="223"/>
      <c r="P7" s="223"/>
      <c r="Q7" s="223"/>
      <c r="R7" s="223"/>
      <c r="S7" s="223"/>
    </row>
    <row r="8" spans="1:19" s="3" customFormat="1" ht="15.75" x14ac:dyDescent="0.2">
      <c r="A8" s="224" t="s">
        <v>4</v>
      </c>
      <c r="B8" s="224"/>
      <c r="C8" s="224"/>
      <c r="D8" s="224"/>
      <c r="E8" s="224"/>
      <c r="F8" s="224"/>
      <c r="G8" s="224"/>
      <c r="H8" s="224"/>
      <c r="I8" s="224"/>
      <c r="J8" s="224"/>
      <c r="K8" s="224"/>
      <c r="L8" s="224"/>
      <c r="M8" s="224"/>
      <c r="N8" s="224"/>
      <c r="O8" s="224"/>
      <c r="P8" s="224"/>
      <c r="Q8" s="224"/>
      <c r="R8" s="224"/>
      <c r="S8" s="224"/>
    </row>
    <row r="9" spans="1:19" s="3" customFormat="1" ht="15.75" x14ac:dyDescent="0.2">
      <c r="A9" s="219" t="s">
        <v>5</v>
      </c>
      <c r="B9" s="219"/>
      <c r="C9" s="219"/>
      <c r="D9" s="219"/>
      <c r="E9" s="219"/>
      <c r="F9" s="219"/>
      <c r="G9" s="219"/>
      <c r="H9" s="219"/>
      <c r="I9" s="219"/>
      <c r="J9" s="219"/>
      <c r="K9" s="219"/>
      <c r="L9" s="219"/>
      <c r="M9" s="219"/>
      <c r="N9" s="219"/>
      <c r="O9" s="219"/>
      <c r="P9" s="219"/>
      <c r="Q9" s="219"/>
      <c r="R9" s="219"/>
      <c r="S9" s="219"/>
    </row>
    <row r="10" spans="1:19" s="3" customFormat="1" ht="18.75" x14ac:dyDescent="0.2">
      <c r="A10" s="223"/>
      <c r="B10" s="223"/>
      <c r="C10" s="223"/>
      <c r="D10" s="223"/>
      <c r="E10" s="223"/>
      <c r="F10" s="223"/>
      <c r="G10" s="223"/>
      <c r="H10" s="223"/>
      <c r="I10" s="223"/>
      <c r="J10" s="223"/>
      <c r="K10" s="223"/>
      <c r="L10" s="223"/>
      <c r="M10" s="223"/>
      <c r="N10" s="223"/>
      <c r="O10" s="223"/>
      <c r="P10" s="223"/>
      <c r="Q10" s="223"/>
      <c r="R10" s="223"/>
      <c r="S10" s="223"/>
    </row>
    <row r="11" spans="1:19" s="3" customFormat="1" ht="15.75" x14ac:dyDescent="0.2">
      <c r="A11" s="224" t="str">
        <f>'1. паспорт местоположение'!$A$12</f>
        <v>O_СГЭС_15</v>
      </c>
      <c r="B11" s="224"/>
      <c r="C11" s="224"/>
      <c r="D11" s="224"/>
      <c r="E11" s="224"/>
      <c r="F11" s="224"/>
      <c r="G11" s="224"/>
      <c r="H11" s="224"/>
      <c r="I11" s="224"/>
      <c r="J11" s="224"/>
      <c r="K11" s="224"/>
      <c r="L11" s="224"/>
      <c r="M11" s="224"/>
      <c r="N11" s="224"/>
      <c r="O11" s="224"/>
      <c r="P11" s="224"/>
      <c r="Q11" s="224"/>
      <c r="R11" s="224"/>
      <c r="S11" s="224"/>
    </row>
    <row r="12" spans="1:19" s="3" customFormat="1" ht="15.75" x14ac:dyDescent="0.2">
      <c r="A12" s="219" t="s">
        <v>7</v>
      </c>
      <c r="B12" s="219"/>
      <c r="C12" s="219"/>
      <c r="D12" s="219"/>
      <c r="E12" s="219"/>
      <c r="F12" s="219"/>
      <c r="G12" s="219"/>
      <c r="H12" s="219"/>
      <c r="I12" s="219"/>
      <c r="J12" s="219"/>
      <c r="K12" s="219"/>
      <c r="L12" s="219"/>
      <c r="M12" s="219"/>
      <c r="N12" s="219"/>
      <c r="O12" s="219"/>
      <c r="P12" s="219"/>
      <c r="Q12" s="219"/>
      <c r="R12" s="219"/>
      <c r="S12" s="219"/>
    </row>
    <row r="13" spans="1:19" s="3" customFormat="1" ht="15.75" customHeight="1" x14ac:dyDescent="0.2">
      <c r="A13" s="227"/>
      <c r="B13" s="227"/>
      <c r="C13" s="227"/>
      <c r="D13" s="227"/>
      <c r="E13" s="227"/>
      <c r="F13" s="227"/>
      <c r="G13" s="227"/>
      <c r="H13" s="227"/>
      <c r="I13" s="227"/>
      <c r="J13" s="227"/>
      <c r="K13" s="227"/>
      <c r="L13" s="227"/>
      <c r="M13" s="227"/>
      <c r="N13" s="227"/>
      <c r="O13" s="227"/>
      <c r="P13" s="227"/>
      <c r="Q13" s="227"/>
      <c r="R13" s="227"/>
      <c r="S13" s="227"/>
    </row>
    <row r="14" spans="1:19" s="13" customFormat="1" ht="15.75" x14ac:dyDescent="0.2">
      <c r="A14"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(15 т.у.)</v>
      </c>
      <c r="B14" s="224"/>
      <c r="C14" s="224"/>
      <c r="D14" s="224"/>
      <c r="E14" s="224"/>
      <c r="F14" s="224"/>
      <c r="G14" s="224"/>
      <c r="H14" s="224"/>
      <c r="I14" s="224"/>
      <c r="J14" s="224"/>
      <c r="K14" s="224"/>
      <c r="L14" s="224"/>
      <c r="M14" s="224"/>
      <c r="N14" s="224"/>
      <c r="O14" s="224"/>
      <c r="P14" s="224"/>
      <c r="Q14" s="224"/>
      <c r="R14" s="224"/>
      <c r="S14" s="224"/>
    </row>
    <row r="15" spans="1:19" s="13" customFormat="1" ht="15" customHeight="1" x14ac:dyDescent="0.2">
      <c r="A15" s="219" t="s">
        <v>8</v>
      </c>
      <c r="B15" s="219"/>
      <c r="C15" s="219"/>
      <c r="D15" s="219"/>
      <c r="E15" s="219"/>
      <c r="F15" s="219"/>
      <c r="G15" s="219"/>
      <c r="H15" s="219"/>
      <c r="I15" s="219"/>
      <c r="J15" s="219"/>
      <c r="K15" s="219"/>
      <c r="L15" s="219"/>
      <c r="M15" s="219"/>
      <c r="N15" s="219"/>
      <c r="O15" s="219"/>
      <c r="P15" s="219"/>
      <c r="Q15" s="219"/>
      <c r="R15" s="219"/>
      <c r="S15" s="219"/>
    </row>
    <row r="16" spans="1:19" s="13" customFormat="1" ht="15" customHeight="1" x14ac:dyDescent="0.2">
      <c r="A16" s="227"/>
      <c r="B16" s="227"/>
      <c r="C16" s="227"/>
      <c r="D16" s="227"/>
      <c r="E16" s="227"/>
      <c r="F16" s="227"/>
      <c r="G16" s="227"/>
      <c r="H16" s="227"/>
      <c r="I16" s="227"/>
      <c r="J16" s="227"/>
      <c r="K16" s="227"/>
      <c r="L16" s="227"/>
      <c r="M16" s="227"/>
      <c r="N16" s="227"/>
      <c r="O16" s="227"/>
      <c r="P16" s="227"/>
      <c r="Q16" s="227"/>
      <c r="R16" s="227"/>
      <c r="S16" s="227"/>
    </row>
    <row r="17" spans="1:19" s="13" customFormat="1" ht="45.75" customHeight="1" x14ac:dyDescent="0.2">
      <c r="A17" s="220" t="s">
        <v>63</v>
      </c>
      <c r="B17" s="220"/>
      <c r="C17" s="220"/>
      <c r="D17" s="220"/>
      <c r="E17" s="220"/>
      <c r="F17" s="220"/>
      <c r="G17" s="220"/>
      <c r="H17" s="220"/>
      <c r="I17" s="220"/>
      <c r="J17" s="220"/>
      <c r="K17" s="220"/>
      <c r="L17" s="220"/>
      <c r="M17" s="220"/>
      <c r="N17" s="220"/>
      <c r="O17" s="220"/>
      <c r="P17" s="220"/>
      <c r="Q17" s="220"/>
      <c r="R17" s="220"/>
      <c r="S17" s="220"/>
    </row>
    <row r="18" spans="1:19" s="13" customFormat="1" ht="15" customHeight="1" x14ac:dyDescent="0.2">
      <c r="A18" s="228"/>
      <c r="B18" s="228"/>
      <c r="C18" s="228"/>
      <c r="D18" s="228"/>
      <c r="E18" s="228"/>
      <c r="F18" s="228"/>
      <c r="G18" s="228"/>
      <c r="H18" s="228"/>
      <c r="I18" s="228"/>
      <c r="J18" s="228"/>
      <c r="K18" s="228"/>
      <c r="L18" s="228"/>
      <c r="M18" s="228"/>
      <c r="N18" s="228"/>
      <c r="O18" s="228"/>
      <c r="P18" s="228"/>
      <c r="Q18" s="228"/>
      <c r="R18" s="228"/>
      <c r="S18" s="228"/>
    </row>
    <row r="19" spans="1:19" s="13" customFormat="1" ht="54" customHeight="1" x14ac:dyDescent="0.2">
      <c r="A19" s="225" t="s">
        <v>10</v>
      </c>
      <c r="B19" s="225" t="s">
        <v>64</v>
      </c>
      <c r="C19" s="229" t="s">
        <v>65</v>
      </c>
      <c r="D19" s="225" t="s">
        <v>66</v>
      </c>
      <c r="E19" s="225" t="s">
        <v>67</v>
      </c>
      <c r="F19" s="225" t="s">
        <v>68</v>
      </c>
      <c r="G19" s="225" t="s">
        <v>69</v>
      </c>
      <c r="H19" s="225" t="s">
        <v>70</v>
      </c>
      <c r="I19" s="225" t="s">
        <v>71</v>
      </c>
      <c r="J19" s="225" t="s">
        <v>72</v>
      </c>
      <c r="K19" s="225" t="s">
        <v>73</v>
      </c>
      <c r="L19" s="225" t="s">
        <v>74</v>
      </c>
      <c r="M19" s="225" t="s">
        <v>75</v>
      </c>
      <c r="N19" s="225" t="s">
        <v>76</v>
      </c>
      <c r="O19" s="225" t="s">
        <v>77</v>
      </c>
      <c r="P19" s="225" t="s">
        <v>78</v>
      </c>
      <c r="Q19" s="225" t="s">
        <v>79</v>
      </c>
      <c r="R19" s="225"/>
      <c r="S19" s="226" t="s">
        <v>80</v>
      </c>
    </row>
    <row r="20" spans="1:19" s="13" customFormat="1" ht="180.75" customHeight="1" x14ac:dyDescent="0.2">
      <c r="A20" s="225"/>
      <c r="B20" s="225"/>
      <c r="C20" s="230"/>
      <c r="D20" s="225"/>
      <c r="E20" s="225"/>
      <c r="F20" s="225"/>
      <c r="G20" s="225"/>
      <c r="H20" s="225"/>
      <c r="I20" s="225"/>
      <c r="J20" s="225"/>
      <c r="K20" s="225"/>
      <c r="L20" s="225"/>
      <c r="M20" s="225"/>
      <c r="N20" s="225"/>
      <c r="O20" s="225"/>
      <c r="P20" s="225"/>
      <c r="Q20" s="27" t="s">
        <v>81</v>
      </c>
      <c r="R20" s="28" t="s">
        <v>82</v>
      </c>
      <c r="S20" s="226"/>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C4C88-1D99-4A0C-B383-D85E8E739C79}">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22" t="str">
        <f>'1. паспорт местоположение'!$A$5</f>
        <v>Год раскрытия информации: 2025 год</v>
      </c>
      <c r="B6" s="222"/>
      <c r="C6" s="222"/>
      <c r="D6" s="222"/>
      <c r="E6" s="222"/>
      <c r="F6" s="222"/>
      <c r="G6" s="222"/>
      <c r="H6" s="222"/>
      <c r="I6" s="222"/>
      <c r="J6" s="222"/>
      <c r="K6" s="222"/>
      <c r="L6" s="222"/>
      <c r="M6" s="222"/>
      <c r="N6" s="222"/>
      <c r="O6" s="222"/>
      <c r="P6" s="222"/>
      <c r="Q6" s="222"/>
      <c r="R6" s="222"/>
      <c r="S6" s="222"/>
      <c r="T6" s="222"/>
    </row>
    <row r="7" spans="1:20" s="3" customFormat="1" x14ac:dyDescent="0.2">
      <c r="A7" s="6"/>
    </row>
    <row r="8" spans="1:20" s="3" customFormat="1" ht="18.75" x14ac:dyDescent="0.2">
      <c r="A8" s="223" t="s">
        <v>3</v>
      </c>
      <c r="B8" s="223"/>
      <c r="C8" s="223"/>
      <c r="D8" s="223"/>
      <c r="E8" s="223"/>
      <c r="F8" s="223"/>
      <c r="G8" s="223"/>
      <c r="H8" s="223"/>
      <c r="I8" s="223"/>
      <c r="J8" s="223"/>
      <c r="K8" s="223"/>
      <c r="L8" s="223"/>
      <c r="M8" s="223"/>
      <c r="N8" s="223"/>
      <c r="O8" s="223"/>
      <c r="P8" s="223"/>
      <c r="Q8" s="223"/>
      <c r="R8" s="223"/>
      <c r="S8" s="223"/>
      <c r="T8" s="223"/>
    </row>
    <row r="9" spans="1:20" s="3" customFormat="1" ht="18.75" x14ac:dyDescent="0.2">
      <c r="A9" s="223"/>
      <c r="B9" s="223"/>
      <c r="C9" s="223"/>
      <c r="D9" s="223"/>
      <c r="E9" s="223"/>
      <c r="F9" s="223"/>
      <c r="G9" s="223"/>
      <c r="H9" s="223"/>
      <c r="I9" s="223"/>
      <c r="J9" s="223"/>
      <c r="K9" s="223"/>
      <c r="L9" s="223"/>
      <c r="M9" s="223"/>
      <c r="N9" s="223"/>
      <c r="O9" s="223"/>
      <c r="P9" s="223"/>
      <c r="Q9" s="223"/>
      <c r="R9" s="223"/>
      <c r="S9" s="223"/>
      <c r="T9" s="223"/>
    </row>
    <row r="10" spans="1:20" s="3" customFormat="1" ht="18.75" customHeight="1" x14ac:dyDescent="0.2">
      <c r="A10" s="224" t="s">
        <v>4</v>
      </c>
      <c r="B10" s="224"/>
      <c r="C10" s="224"/>
      <c r="D10" s="224"/>
      <c r="E10" s="224"/>
      <c r="F10" s="224"/>
      <c r="G10" s="224"/>
      <c r="H10" s="224"/>
      <c r="I10" s="224"/>
      <c r="J10" s="224"/>
      <c r="K10" s="224"/>
      <c r="L10" s="224"/>
      <c r="M10" s="224"/>
      <c r="N10" s="224"/>
      <c r="O10" s="224"/>
      <c r="P10" s="224"/>
      <c r="Q10" s="224"/>
      <c r="R10" s="224"/>
      <c r="S10" s="224"/>
      <c r="T10" s="224"/>
    </row>
    <row r="11" spans="1:20" s="3" customFormat="1" ht="18.75" customHeight="1" x14ac:dyDescent="0.2">
      <c r="A11" s="219" t="s">
        <v>5</v>
      </c>
      <c r="B11" s="219"/>
      <c r="C11" s="219"/>
      <c r="D11" s="219"/>
      <c r="E11" s="219"/>
      <c r="F11" s="219"/>
      <c r="G11" s="219"/>
      <c r="H11" s="219"/>
      <c r="I11" s="219"/>
      <c r="J11" s="219"/>
      <c r="K11" s="219"/>
      <c r="L11" s="219"/>
      <c r="M11" s="219"/>
      <c r="N11" s="219"/>
      <c r="O11" s="219"/>
      <c r="P11" s="219"/>
      <c r="Q11" s="219"/>
      <c r="R11" s="219"/>
      <c r="S11" s="219"/>
      <c r="T11" s="219"/>
    </row>
    <row r="12" spans="1:20" s="3" customFormat="1" ht="18.75" x14ac:dyDescent="0.2">
      <c r="A12" s="223"/>
      <c r="B12" s="223"/>
      <c r="C12" s="223"/>
      <c r="D12" s="223"/>
      <c r="E12" s="223"/>
      <c r="F12" s="223"/>
      <c r="G12" s="223"/>
      <c r="H12" s="223"/>
      <c r="I12" s="223"/>
      <c r="J12" s="223"/>
      <c r="K12" s="223"/>
      <c r="L12" s="223"/>
      <c r="M12" s="223"/>
      <c r="N12" s="223"/>
      <c r="O12" s="223"/>
      <c r="P12" s="223"/>
      <c r="Q12" s="223"/>
      <c r="R12" s="223"/>
      <c r="S12" s="223"/>
      <c r="T12" s="223"/>
    </row>
    <row r="13" spans="1:20" s="3" customFormat="1" ht="18.75" customHeight="1" x14ac:dyDescent="0.2">
      <c r="A13" s="224" t="str">
        <f>'1. паспорт местоположение'!$A$12</f>
        <v>O_СГЭС_15</v>
      </c>
      <c r="B13" s="224"/>
      <c r="C13" s="224"/>
      <c r="D13" s="224"/>
      <c r="E13" s="224"/>
      <c r="F13" s="224"/>
      <c r="G13" s="224"/>
      <c r="H13" s="224"/>
      <c r="I13" s="224"/>
      <c r="J13" s="224"/>
      <c r="K13" s="224"/>
      <c r="L13" s="224"/>
      <c r="M13" s="224"/>
      <c r="N13" s="224"/>
      <c r="O13" s="224"/>
      <c r="P13" s="224"/>
      <c r="Q13" s="224"/>
      <c r="R13" s="224"/>
      <c r="S13" s="224"/>
      <c r="T13" s="224"/>
    </row>
    <row r="14" spans="1:20" s="3" customFormat="1" ht="18.75" customHeight="1" x14ac:dyDescent="0.2">
      <c r="A14" s="219" t="s">
        <v>7</v>
      </c>
      <c r="B14" s="219"/>
      <c r="C14" s="219"/>
      <c r="D14" s="219"/>
      <c r="E14" s="219"/>
      <c r="F14" s="219"/>
      <c r="G14" s="219"/>
      <c r="H14" s="219"/>
      <c r="I14" s="219"/>
      <c r="J14" s="219"/>
      <c r="K14" s="219"/>
      <c r="L14" s="219"/>
      <c r="M14" s="219"/>
      <c r="N14" s="219"/>
      <c r="O14" s="219"/>
      <c r="P14" s="219"/>
      <c r="Q14" s="219"/>
      <c r="R14" s="219"/>
      <c r="S14" s="219"/>
      <c r="T14" s="219"/>
    </row>
    <row r="15" spans="1:20" s="3" customFormat="1" ht="15.75" customHeight="1" x14ac:dyDescent="0.2">
      <c r="A15" s="227"/>
      <c r="B15" s="227"/>
      <c r="C15" s="227"/>
      <c r="D15" s="227"/>
      <c r="E15" s="227"/>
      <c r="F15" s="227"/>
      <c r="G15" s="227"/>
      <c r="H15" s="227"/>
      <c r="I15" s="227"/>
      <c r="J15" s="227"/>
      <c r="K15" s="227"/>
      <c r="L15" s="227"/>
      <c r="M15" s="227"/>
      <c r="N15" s="227"/>
      <c r="O15" s="227"/>
      <c r="P15" s="227"/>
      <c r="Q15" s="227"/>
      <c r="R15" s="227"/>
      <c r="S15" s="227"/>
      <c r="T15" s="227"/>
    </row>
    <row r="16" spans="1:20" s="13" customFormat="1" ht="45" customHeight="1" x14ac:dyDescent="0.2">
      <c r="A16" s="21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(15 т.у.)</v>
      </c>
      <c r="B16" s="218"/>
      <c r="C16" s="218"/>
      <c r="D16" s="218"/>
      <c r="E16" s="218"/>
      <c r="F16" s="218"/>
      <c r="G16" s="218"/>
      <c r="H16" s="218"/>
      <c r="I16" s="218"/>
      <c r="J16" s="218"/>
      <c r="K16" s="218"/>
      <c r="L16" s="218"/>
      <c r="M16" s="218"/>
      <c r="N16" s="218"/>
      <c r="O16" s="218"/>
      <c r="P16" s="218"/>
      <c r="Q16" s="218"/>
      <c r="R16" s="218"/>
      <c r="S16" s="218"/>
      <c r="T16" s="218"/>
    </row>
    <row r="17" spans="1:20" s="13" customFormat="1" ht="15" customHeight="1" x14ac:dyDescent="0.2">
      <c r="A17" s="219" t="s">
        <v>8</v>
      </c>
      <c r="B17" s="219"/>
      <c r="C17" s="219"/>
      <c r="D17" s="219"/>
      <c r="E17" s="219"/>
      <c r="F17" s="219"/>
      <c r="G17" s="219"/>
      <c r="H17" s="219"/>
      <c r="I17" s="219"/>
      <c r="J17" s="219"/>
      <c r="K17" s="219"/>
      <c r="L17" s="219"/>
      <c r="M17" s="219"/>
      <c r="N17" s="219"/>
      <c r="O17" s="219"/>
      <c r="P17" s="219"/>
      <c r="Q17" s="219"/>
      <c r="R17" s="219"/>
      <c r="S17" s="219"/>
      <c r="T17" s="219"/>
    </row>
    <row r="18" spans="1:20" s="13"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20" s="13" customFormat="1" ht="15" customHeight="1" x14ac:dyDescent="0.2">
      <c r="A19" s="221" t="s">
        <v>86</v>
      </c>
      <c r="B19" s="221"/>
      <c r="C19" s="221"/>
      <c r="D19" s="221"/>
      <c r="E19" s="221"/>
      <c r="F19" s="221"/>
      <c r="G19" s="221"/>
      <c r="H19" s="221"/>
      <c r="I19" s="221"/>
      <c r="J19" s="221"/>
      <c r="K19" s="221"/>
      <c r="L19" s="221"/>
      <c r="M19" s="221"/>
      <c r="N19" s="221"/>
      <c r="O19" s="221"/>
      <c r="P19" s="221"/>
      <c r="Q19" s="221"/>
      <c r="R19" s="221"/>
      <c r="S19" s="221"/>
      <c r="T19" s="221"/>
    </row>
    <row r="20" spans="1:20" s="33" customFormat="1" ht="21" customHeight="1" x14ac:dyDescent="0.25">
      <c r="A20" s="232"/>
      <c r="B20" s="232"/>
      <c r="C20" s="232"/>
      <c r="D20" s="232"/>
      <c r="E20" s="232"/>
      <c r="F20" s="232"/>
      <c r="G20" s="232"/>
      <c r="H20" s="232"/>
      <c r="I20" s="232"/>
      <c r="J20" s="232"/>
      <c r="K20" s="232"/>
      <c r="L20" s="232"/>
      <c r="M20" s="232"/>
      <c r="N20" s="232"/>
      <c r="O20" s="232"/>
      <c r="P20" s="232"/>
      <c r="Q20" s="232"/>
      <c r="R20" s="232"/>
      <c r="S20" s="232"/>
      <c r="T20" s="232"/>
    </row>
    <row r="21" spans="1:20" ht="46.5" customHeight="1" x14ac:dyDescent="0.25">
      <c r="A21" s="233" t="s">
        <v>10</v>
      </c>
      <c r="B21" s="234" t="s">
        <v>87</v>
      </c>
      <c r="C21" s="234"/>
      <c r="D21" s="234" t="s">
        <v>88</v>
      </c>
      <c r="E21" s="234" t="s">
        <v>89</v>
      </c>
      <c r="F21" s="234"/>
      <c r="G21" s="234" t="s">
        <v>90</v>
      </c>
      <c r="H21" s="234"/>
      <c r="I21" s="234" t="s">
        <v>91</v>
      </c>
      <c r="J21" s="234"/>
      <c r="K21" s="234" t="s">
        <v>92</v>
      </c>
      <c r="L21" s="234" t="s">
        <v>93</v>
      </c>
      <c r="M21" s="234"/>
      <c r="N21" s="234" t="s">
        <v>94</v>
      </c>
      <c r="O21" s="234"/>
      <c r="P21" s="234" t="s">
        <v>95</v>
      </c>
      <c r="Q21" s="234" t="s">
        <v>96</v>
      </c>
      <c r="R21" s="234"/>
      <c r="S21" s="234" t="s">
        <v>97</v>
      </c>
      <c r="T21" s="234"/>
    </row>
    <row r="22" spans="1:20" ht="204.75" customHeight="1" x14ac:dyDescent="0.25">
      <c r="A22" s="233"/>
      <c r="B22" s="234"/>
      <c r="C22" s="234"/>
      <c r="D22" s="234"/>
      <c r="E22" s="234"/>
      <c r="F22" s="234"/>
      <c r="G22" s="234"/>
      <c r="H22" s="234"/>
      <c r="I22" s="234"/>
      <c r="J22" s="234"/>
      <c r="K22" s="234"/>
      <c r="L22" s="234"/>
      <c r="M22" s="234"/>
      <c r="N22" s="234"/>
      <c r="O22" s="234"/>
      <c r="P22" s="234"/>
      <c r="Q22" s="34" t="s">
        <v>98</v>
      </c>
      <c r="R22" s="34" t="s">
        <v>99</v>
      </c>
      <c r="S22" s="34" t="s">
        <v>100</v>
      </c>
      <c r="T22" s="34" t="s">
        <v>101</v>
      </c>
    </row>
    <row r="23" spans="1:20" ht="51.75" customHeight="1" x14ac:dyDescent="0.25">
      <c r="A23" s="233"/>
      <c r="B23" s="34" t="s">
        <v>102</v>
      </c>
      <c r="C23" s="34" t="s">
        <v>103</v>
      </c>
      <c r="D23" s="234"/>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1" t="s">
        <v>106</v>
      </c>
      <c r="C27" s="231"/>
      <c r="D27" s="231"/>
      <c r="E27" s="231"/>
      <c r="F27" s="231"/>
      <c r="G27" s="231"/>
      <c r="H27" s="231"/>
      <c r="I27" s="231"/>
      <c r="J27" s="231"/>
      <c r="K27" s="231"/>
      <c r="L27" s="231"/>
      <c r="M27" s="231"/>
      <c r="N27" s="231"/>
      <c r="O27" s="231"/>
      <c r="P27" s="231"/>
      <c r="Q27" s="231"/>
      <c r="R27" s="231"/>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EDE211-2A3E-4CED-8217-B00A1C6DD73D}">
  <sheetPr codeName="Лист6">
    <pageSetUpPr fitToPage="1"/>
  </sheetPr>
  <dimension ref="A1:AA26"/>
  <sheetViews>
    <sheetView topLeftCell="A7"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22" t="str">
        <f>'1. паспорт местоположение'!$A$5:$C$5</f>
        <v>Год раскрытия информации: 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23" t="s">
        <v>3</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24" t="s">
        <v>4</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row>
    <row r="10" spans="1:27" s="3" customFormat="1" ht="18.75" customHeight="1" x14ac:dyDescent="0.2">
      <c r="A10" s="219" t="s">
        <v>5</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24" t="str">
        <f>'1. паспорт местоположение'!$A$12</f>
        <v>O_СГЭС_15</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row>
    <row r="13" spans="1:27" s="3" customFormat="1" ht="18.75" customHeight="1" x14ac:dyDescent="0.2">
      <c r="A13" s="219" t="s">
        <v>7</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(15 т.у.)</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row>
    <row r="16" spans="1:27" s="13" customFormat="1" ht="15" customHeight="1" x14ac:dyDescent="0.2">
      <c r="A16" s="219" t="s">
        <v>8</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1"/>
      <c r="F18" s="221"/>
      <c r="G18" s="221"/>
      <c r="H18" s="221"/>
      <c r="I18" s="221"/>
      <c r="J18" s="221"/>
      <c r="K18" s="221"/>
      <c r="L18" s="221"/>
      <c r="M18" s="221"/>
      <c r="N18" s="221"/>
      <c r="O18" s="221"/>
      <c r="P18" s="221"/>
      <c r="Q18" s="221"/>
      <c r="R18" s="221"/>
      <c r="S18" s="221"/>
      <c r="T18" s="221"/>
      <c r="U18" s="221"/>
      <c r="V18" s="221"/>
      <c r="W18" s="221"/>
      <c r="X18" s="221"/>
      <c r="Y18" s="221"/>
    </row>
    <row r="19" spans="1:27" ht="25.5" customHeight="1" x14ac:dyDescent="0.25">
      <c r="A19" s="221" t="s">
        <v>117</v>
      </c>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row>
    <row r="20" spans="1:27" s="33" customFormat="1" ht="21" customHeight="1" x14ac:dyDescent="0.25"/>
    <row r="21" spans="1:27" ht="15.75" customHeight="1" x14ac:dyDescent="0.25">
      <c r="A21" s="239" t="s">
        <v>10</v>
      </c>
      <c r="B21" s="235" t="s">
        <v>118</v>
      </c>
      <c r="C21" s="236"/>
      <c r="D21" s="235" t="s">
        <v>119</v>
      </c>
      <c r="E21" s="236"/>
      <c r="F21" s="242" t="s">
        <v>73</v>
      </c>
      <c r="G21" s="243"/>
      <c r="H21" s="243"/>
      <c r="I21" s="244"/>
      <c r="J21" s="239" t="s">
        <v>120</v>
      </c>
      <c r="K21" s="235" t="s">
        <v>121</v>
      </c>
      <c r="L21" s="236"/>
      <c r="M21" s="235" t="s">
        <v>122</v>
      </c>
      <c r="N21" s="236"/>
      <c r="O21" s="235" t="s">
        <v>123</v>
      </c>
      <c r="P21" s="236"/>
      <c r="Q21" s="235" t="s">
        <v>124</v>
      </c>
      <c r="R21" s="236"/>
      <c r="S21" s="239" t="s">
        <v>125</v>
      </c>
      <c r="T21" s="239" t="s">
        <v>126</v>
      </c>
      <c r="U21" s="239" t="s">
        <v>127</v>
      </c>
      <c r="V21" s="235" t="s">
        <v>128</v>
      </c>
      <c r="W21" s="236"/>
      <c r="X21" s="242" t="s">
        <v>96</v>
      </c>
      <c r="Y21" s="243"/>
      <c r="Z21" s="242" t="s">
        <v>97</v>
      </c>
      <c r="AA21" s="243"/>
    </row>
    <row r="22" spans="1:27" ht="216" customHeight="1" x14ac:dyDescent="0.25">
      <c r="A22" s="241"/>
      <c r="B22" s="237"/>
      <c r="C22" s="238"/>
      <c r="D22" s="237"/>
      <c r="E22" s="238"/>
      <c r="F22" s="242" t="s">
        <v>129</v>
      </c>
      <c r="G22" s="244"/>
      <c r="H22" s="242" t="s">
        <v>130</v>
      </c>
      <c r="I22" s="244"/>
      <c r="J22" s="240"/>
      <c r="K22" s="237"/>
      <c r="L22" s="238"/>
      <c r="M22" s="237"/>
      <c r="N22" s="238"/>
      <c r="O22" s="237"/>
      <c r="P22" s="238"/>
      <c r="Q22" s="237"/>
      <c r="R22" s="238"/>
      <c r="S22" s="240"/>
      <c r="T22" s="240"/>
      <c r="U22" s="240"/>
      <c r="V22" s="237"/>
      <c r="W22" s="238"/>
      <c r="X22" s="34" t="s">
        <v>98</v>
      </c>
      <c r="Y22" s="34" t="s">
        <v>99</v>
      </c>
      <c r="Z22" s="34" t="s">
        <v>100</v>
      </c>
      <c r="AA22" s="34" t="s">
        <v>101</v>
      </c>
    </row>
    <row r="23" spans="1:27" ht="60" customHeight="1" x14ac:dyDescent="0.25">
      <c r="A23" s="240"/>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BA8F3-3733-4D1D-9464-C7E54B25707D}">
  <sheetPr codeName="Лист7">
    <pageSetUpPr fitToPage="1"/>
  </sheetPr>
  <dimension ref="A1:C30"/>
  <sheetViews>
    <sheetView view="pageBreakPreview" topLeftCell="A21" zoomScale="85" zoomScaleSheetLayoutView="85" workbookViewId="0">
      <selection activeCell="C25" sqref="C25"/>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22" t="str">
        <f>'1. паспорт местоположение'!$A$5:$C$5</f>
        <v>Год раскрытия информации: 2025 год</v>
      </c>
      <c r="B5" s="247"/>
      <c r="C5" s="247"/>
    </row>
    <row r="6" spans="1:3" s="2" customFormat="1" ht="15.75" x14ac:dyDescent="0.2">
      <c r="A6" s="45"/>
      <c r="B6" s="45"/>
      <c r="C6" s="45"/>
    </row>
    <row r="7" spans="1:3" s="2" customFormat="1" ht="18.75" x14ac:dyDescent="0.2">
      <c r="A7" s="249" t="s">
        <v>131</v>
      </c>
      <c r="B7" s="247"/>
      <c r="C7" s="247"/>
    </row>
    <row r="8" spans="1:3" s="2" customFormat="1" ht="15.75" x14ac:dyDescent="0.2">
      <c r="A8" s="45"/>
      <c r="B8" s="45"/>
      <c r="C8" s="45"/>
    </row>
    <row r="9" spans="1:3" s="2" customFormat="1" ht="18.75" x14ac:dyDescent="0.2">
      <c r="A9" s="250" t="s">
        <v>4</v>
      </c>
      <c r="B9" s="247"/>
      <c r="C9" s="247"/>
    </row>
    <row r="10" spans="1:3" s="2" customFormat="1" ht="15.75" x14ac:dyDescent="0.2">
      <c r="A10" s="247" t="s">
        <v>132</v>
      </c>
      <c r="B10" s="247"/>
      <c r="C10" s="247"/>
    </row>
    <row r="11" spans="1:3" s="2" customFormat="1" ht="15.75" x14ac:dyDescent="0.2">
      <c r="A11" s="45"/>
      <c r="B11" s="45"/>
      <c r="C11" s="45"/>
    </row>
    <row r="12" spans="1:3" s="2" customFormat="1" ht="18.75" x14ac:dyDescent="0.2">
      <c r="A12" s="250" t="str">
        <f>'1. паспорт местоположение'!$A$12</f>
        <v>O_СГЭС_15</v>
      </c>
      <c r="B12" s="247"/>
      <c r="C12" s="247"/>
    </row>
    <row r="13" spans="1:3" s="2" customFormat="1" ht="15.75" x14ac:dyDescent="0.2">
      <c r="A13" s="247" t="s">
        <v>133</v>
      </c>
      <c r="B13" s="247"/>
      <c r="C13" s="247"/>
    </row>
    <row r="14" spans="1:3" s="2" customFormat="1" ht="15.75" x14ac:dyDescent="0.2">
      <c r="A14" s="45"/>
      <c r="B14" s="45"/>
      <c r="C14" s="45"/>
    </row>
    <row r="15" spans="1:3" s="46" customFormat="1" ht="75" customHeight="1" x14ac:dyDescent="0.2">
      <c r="A15" s="24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(15 т.у.)</v>
      </c>
      <c r="B15" s="246"/>
      <c r="C15" s="246"/>
    </row>
    <row r="16" spans="1:3" s="46" customFormat="1" ht="15.75" x14ac:dyDescent="0.2">
      <c r="A16" s="247" t="s">
        <v>134</v>
      </c>
      <c r="B16" s="247"/>
      <c r="C16" s="247"/>
    </row>
    <row r="17" spans="1:3" s="46" customFormat="1" ht="15.75" x14ac:dyDescent="0.2">
      <c r="A17" s="45"/>
      <c r="B17" s="45"/>
      <c r="C17" s="45"/>
    </row>
    <row r="18" spans="1:3" s="46" customFormat="1" ht="15.75" x14ac:dyDescent="0.2">
      <c r="A18" s="248" t="s">
        <v>135</v>
      </c>
      <c r="B18" s="247"/>
      <c r="C18" s="247"/>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45" customHeight="1" x14ac:dyDescent="0.2">
      <c r="A22" s="49" t="s">
        <v>13</v>
      </c>
      <c r="B22" s="50" t="s">
        <v>136</v>
      </c>
      <c r="C22" s="25" t="s">
        <v>533</v>
      </c>
    </row>
    <row r="23" spans="1:3" ht="58.5" customHeight="1" x14ac:dyDescent="0.25">
      <c r="A23" s="49" t="s">
        <v>15</v>
      </c>
      <c r="B23" s="50" t="s">
        <v>137</v>
      </c>
      <c r="C23" s="25" t="str">
        <f>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(15 т.у.)</v>
      </c>
    </row>
    <row r="24" spans="1:3" ht="63" customHeight="1" x14ac:dyDescent="0.25">
      <c r="A24" s="49" t="s">
        <v>17</v>
      </c>
      <c r="B24" s="50" t="s">
        <v>138</v>
      </c>
      <c r="C24" s="25" t="s">
        <v>565</v>
      </c>
    </row>
    <row r="25" spans="1:3" ht="63" customHeight="1" x14ac:dyDescent="0.25">
      <c r="A25" s="49" t="s">
        <v>19</v>
      </c>
      <c r="B25" s="50" t="s">
        <v>139</v>
      </c>
      <c r="C25" s="25" t="s">
        <v>189</v>
      </c>
    </row>
    <row r="26" spans="1:3" ht="42.75" customHeight="1" x14ac:dyDescent="0.25">
      <c r="A26" s="49" t="s">
        <v>21</v>
      </c>
      <c r="B26" s="50" t="s">
        <v>140</v>
      </c>
      <c r="C26" s="25" t="s">
        <v>538</v>
      </c>
    </row>
    <row r="27" spans="1:3" ht="42.75" customHeight="1" x14ac:dyDescent="0.25">
      <c r="A27" s="49" t="s">
        <v>23</v>
      </c>
      <c r="B27" s="50" t="s">
        <v>141</v>
      </c>
      <c r="C27" s="25" t="s">
        <v>539</v>
      </c>
    </row>
    <row r="28" spans="1:3" ht="42.75" customHeight="1" x14ac:dyDescent="0.25">
      <c r="A28" s="49" t="s">
        <v>25</v>
      </c>
      <c r="B28" s="50" t="s">
        <v>142</v>
      </c>
      <c r="C28" s="25">
        <v>2025</v>
      </c>
    </row>
    <row r="29" spans="1:3" ht="42.75" customHeight="1" x14ac:dyDescent="0.25">
      <c r="A29" s="49" t="s">
        <v>27</v>
      </c>
      <c r="B29" s="47" t="s">
        <v>143</v>
      </c>
      <c r="C29" s="25">
        <v>2029</v>
      </c>
    </row>
    <row r="30" spans="1:3" ht="42.75" customHeight="1" x14ac:dyDescent="0.25">
      <c r="A30" s="49" t="s">
        <v>29</v>
      </c>
      <c r="B30" s="47" t="s">
        <v>144</v>
      </c>
      <c r="C30" s="25"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73F387-CF8A-438A-812E-F88C9C5F990E}">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2" t="str">
        <f>'1. паспорт местоположение'!$A$5:$C$5</f>
        <v>Год раскрытия информации: 2025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3" t="s">
        <v>3</v>
      </c>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8"/>
      <c r="AB6" s="8"/>
    </row>
    <row r="7" spans="1:28" ht="18.75" x14ac:dyDescent="0.25">
      <c r="A7" s="223"/>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8"/>
      <c r="AB7" s="8"/>
    </row>
    <row r="8" spans="1:28" ht="15.75" x14ac:dyDescent="0.25">
      <c r="A8" s="224" t="s">
        <v>4</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10"/>
      <c r="AB8" s="10"/>
    </row>
    <row r="9" spans="1:28" ht="15.75" x14ac:dyDescent="0.25">
      <c r="A9" s="219" t="s">
        <v>5</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11"/>
      <c r="AB9" s="11"/>
    </row>
    <row r="10" spans="1:28" ht="18.75" x14ac:dyDescent="0.25">
      <c r="A10" s="223"/>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8"/>
      <c r="AB10" s="8"/>
    </row>
    <row r="11" spans="1:28" ht="15.75" x14ac:dyDescent="0.25">
      <c r="A11" s="224" t="str">
        <f>'1. паспорт местоположение'!$A$12</f>
        <v>O_СГЭС_15</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10"/>
      <c r="AB11" s="10"/>
    </row>
    <row r="12" spans="1:28" ht="15.75" x14ac:dyDescent="0.25">
      <c r="A12" s="219" t="s">
        <v>7</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11"/>
      <c r="AB12" s="11"/>
    </row>
    <row r="13" spans="1:28" ht="18.75" x14ac:dyDescent="0.25">
      <c r="A13" s="227"/>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52"/>
      <c r="AB13" s="52"/>
    </row>
    <row r="14" spans="1:28" ht="33.75" customHeight="1" x14ac:dyDescent="0.25">
      <c r="A14"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(15 т.у.)</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10"/>
      <c r="AB14" s="10"/>
    </row>
    <row r="15" spans="1:28" ht="15.75" x14ac:dyDescent="0.25">
      <c r="A15" s="219" t="s">
        <v>8</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11"/>
      <c r="AB15" s="11"/>
    </row>
    <row r="16" spans="1:28" x14ac:dyDescent="0.25">
      <c r="A16" s="255"/>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53"/>
      <c r="AB16" s="53"/>
    </row>
    <row r="17" spans="1:28" x14ac:dyDescent="0.25">
      <c r="A17" s="255"/>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53"/>
      <c r="AB17" s="53"/>
    </row>
    <row r="18" spans="1:28" x14ac:dyDescent="0.25">
      <c r="A18" s="255"/>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53"/>
      <c r="AB18" s="53"/>
    </row>
    <row r="19" spans="1:28" x14ac:dyDescent="0.25">
      <c r="A19" s="255"/>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53"/>
      <c r="AB19" s="53"/>
    </row>
    <row r="20" spans="1:28" x14ac:dyDescent="0.25">
      <c r="A20" s="255"/>
      <c r="B20" s="255"/>
      <c r="C20" s="255"/>
      <c r="D20" s="255"/>
      <c r="E20" s="255"/>
      <c r="F20" s="255"/>
      <c r="G20" s="255"/>
      <c r="H20" s="255"/>
      <c r="I20" s="255"/>
      <c r="J20" s="255"/>
      <c r="K20" s="255"/>
      <c r="L20" s="255"/>
      <c r="M20" s="255"/>
      <c r="N20" s="255"/>
      <c r="O20" s="255"/>
      <c r="P20" s="255"/>
      <c r="Q20" s="255"/>
      <c r="R20" s="255"/>
      <c r="S20" s="255"/>
      <c r="T20" s="255"/>
      <c r="U20" s="255"/>
      <c r="V20" s="255"/>
      <c r="W20" s="255"/>
      <c r="X20" s="255"/>
      <c r="Y20" s="255"/>
      <c r="Z20" s="255"/>
      <c r="AA20" s="53"/>
      <c r="AB20" s="53"/>
    </row>
    <row r="21" spans="1:28" x14ac:dyDescent="0.25">
      <c r="A21" s="255"/>
      <c r="B21" s="255"/>
      <c r="C21" s="255"/>
      <c r="D21" s="255"/>
      <c r="E21" s="255"/>
      <c r="F21" s="255"/>
      <c r="G21" s="255"/>
      <c r="H21" s="255"/>
      <c r="I21" s="255"/>
      <c r="J21" s="255"/>
      <c r="K21" s="255"/>
      <c r="L21" s="255"/>
      <c r="M21" s="255"/>
      <c r="N21" s="255"/>
      <c r="O21" s="255"/>
      <c r="P21" s="255"/>
      <c r="Q21" s="255"/>
      <c r="R21" s="255"/>
      <c r="S21" s="255"/>
      <c r="T21" s="255"/>
      <c r="U21" s="255"/>
      <c r="V21" s="255"/>
      <c r="W21" s="255"/>
      <c r="X21" s="255"/>
      <c r="Y21" s="255"/>
      <c r="Z21" s="255"/>
      <c r="AA21" s="53"/>
      <c r="AB21" s="53"/>
    </row>
    <row r="22" spans="1:28" x14ac:dyDescent="0.25">
      <c r="A22" s="256" t="s">
        <v>145</v>
      </c>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6"/>
      <c r="Z22" s="256"/>
      <c r="AA22" s="54"/>
      <c r="AB22" s="54"/>
    </row>
    <row r="23" spans="1:28" ht="32.25" customHeight="1" x14ac:dyDescent="0.25">
      <c r="A23" s="251" t="s">
        <v>146</v>
      </c>
      <c r="B23" s="252"/>
      <c r="C23" s="252"/>
      <c r="D23" s="252"/>
      <c r="E23" s="252"/>
      <c r="F23" s="252"/>
      <c r="G23" s="252"/>
      <c r="H23" s="252"/>
      <c r="I23" s="252"/>
      <c r="J23" s="252"/>
      <c r="K23" s="252"/>
      <c r="L23" s="253"/>
      <c r="M23" s="254" t="s">
        <v>147</v>
      </c>
      <c r="N23" s="254"/>
      <c r="O23" s="254"/>
      <c r="P23" s="254"/>
      <c r="Q23" s="254"/>
      <c r="R23" s="254"/>
      <c r="S23" s="254"/>
      <c r="T23" s="254"/>
      <c r="U23" s="254"/>
      <c r="V23" s="254"/>
      <c r="W23" s="254"/>
      <c r="X23" s="254"/>
      <c r="Y23" s="254"/>
      <c r="Z23" s="254"/>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A2D14-0F64-46D2-A858-8CB941DA5AB3}">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22" t="str">
        <f>'1. паспорт местоположение'!$A$5:$C$5</f>
        <v>Год раскрытия информации: 2025 год</v>
      </c>
      <c r="B5" s="222"/>
      <c r="C5" s="222"/>
      <c r="D5" s="222"/>
      <c r="E5" s="222"/>
      <c r="F5" s="222"/>
      <c r="G5" s="222"/>
      <c r="H5" s="222"/>
      <c r="I5" s="222"/>
      <c r="J5" s="222"/>
      <c r="K5" s="222"/>
      <c r="L5" s="222"/>
      <c r="M5" s="222"/>
      <c r="N5" s="222"/>
      <c r="O5" s="222"/>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23" t="s">
        <v>3</v>
      </c>
      <c r="B7" s="223"/>
      <c r="C7" s="223"/>
      <c r="D7" s="223"/>
      <c r="E7" s="223"/>
      <c r="F7" s="223"/>
      <c r="G7" s="223"/>
      <c r="H7" s="223"/>
      <c r="I7" s="223"/>
      <c r="J7" s="223"/>
      <c r="K7" s="223"/>
      <c r="L7" s="223"/>
      <c r="M7" s="223"/>
      <c r="N7" s="223"/>
      <c r="O7" s="223"/>
      <c r="P7" s="8"/>
      <c r="Q7" s="8"/>
      <c r="R7" s="8"/>
      <c r="S7" s="8"/>
      <c r="T7" s="8"/>
      <c r="U7" s="8"/>
      <c r="V7" s="8"/>
      <c r="W7" s="8"/>
      <c r="X7" s="8"/>
      <c r="Y7" s="8"/>
      <c r="Z7" s="8"/>
    </row>
    <row r="8" spans="1:28" s="3" customFormat="1" ht="18.75" x14ac:dyDescent="0.2">
      <c r="A8" s="223"/>
      <c r="B8" s="223"/>
      <c r="C8" s="223"/>
      <c r="D8" s="223"/>
      <c r="E8" s="223"/>
      <c r="F8" s="223"/>
      <c r="G8" s="223"/>
      <c r="H8" s="223"/>
      <c r="I8" s="223"/>
      <c r="J8" s="223"/>
      <c r="K8" s="223"/>
      <c r="L8" s="223"/>
      <c r="M8" s="223"/>
      <c r="N8" s="223"/>
      <c r="O8" s="223"/>
      <c r="P8" s="8"/>
      <c r="Q8" s="8"/>
      <c r="R8" s="8"/>
      <c r="S8" s="8"/>
      <c r="T8" s="8"/>
      <c r="U8" s="8"/>
      <c r="V8" s="8"/>
      <c r="W8" s="8"/>
      <c r="X8" s="8"/>
      <c r="Y8" s="8"/>
      <c r="Z8" s="8"/>
    </row>
    <row r="9" spans="1:28" s="3" customFormat="1" ht="18.75" x14ac:dyDescent="0.2">
      <c r="A9" s="224" t="s">
        <v>4</v>
      </c>
      <c r="B9" s="224"/>
      <c r="C9" s="224"/>
      <c r="D9" s="224"/>
      <c r="E9" s="224"/>
      <c r="F9" s="224"/>
      <c r="G9" s="224"/>
      <c r="H9" s="224"/>
      <c r="I9" s="224"/>
      <c r="J9" s="224"/>
      <c r="K9" s="224"/>
      <c r="L9" s="224"/>
      <c r="M9" s="224"/>
      <c r="N9" s="224"/>
      <c r="O9" s="224"/>
      <c r="P9" s="8"/>
      <c r="Q9" s="8"/>
      <c r="R9" s="8"/>
      <c r="S9" s="8"/>
      <c r="T9" s="8"/>
      <c r="U9" s="8"/>
      <c r="V9" s="8"/>
      <c r="W9" s="8"/>
      <c r="X9" s="8"/>
      <c r="Y9" s="8"/>
      <c r="Z9" s="8"/>
    </row>
    <row r="10" spans="1:28" s="3" customFormat="1" ht="18.75" x14ac:dyDescent="0.2">
      <c r="A10" s="219" t="s">
        <v>5</v>
      </c>
      <c r="B10" s="219"/>
      <c r="C10" s="219"/>
      <c r="D10" s="219"/>
      <c r="E10" s="219"/>
      <c r="F10" s="219"/>
      <c r="G10" s="219"/>
      <c r="H10" s="219"/>
      <c r="I10" s="219"/>
      <c r="J10" s="219"/>
      <c r="K10" s="219"/>
      <c r="L10" s="219"/>
      <c r="M10" s="219"/>
      <c r="N10" s="219"/>
      <c r="O10" s="219"/>
      <c r="P10" s="8"/>
      <c r="Q10" s="8"/>
      <c r="R10" s="8"/>
      <c r="S10" s="8"/>
      <c r="T10" s="8"/>
      <c r="U10" s="8"/>
      <c r="V10" s="8"/>
      <c r="W10" s="8"/>
      <c r="X10" s="8"/>
      <c r="Y10" s="8"/>
      <c r="Z10" s="8"/>
    </row>
    <row r="11" spans="1:28" s="3" customFormat="1" ht="18.75" x14ac:dyDescent="0.2">
      <c r="A11" s="223"/>
      <c r="B11" s="223"/>
      <c r="C11" s="223"/>
      <c r="D11" s="223"/>
      <c r="E11" s="223"/>
      <c r="F11" s="223"/>
      <c r="G11" s="223"/>
      <c r="H11" s="223"/>
      <c r="I11" s="223"/>
      <c r="J11" s="223"/>
      <c r="K11" s="223"/>
      <c r="L11" s="223"/>
      <c r="M11" s="223"/>
      <c r="N11" s="223"/>
      <c r="O11" s="223"/>
      <c r="P11" s="8"/>
      <c r="Q11" s="8"/>
      <c r="R11" s="8"/>
      <c r="S11" s="8"/>
      <c r="T11" s="8"/>
      <c r="U11" s="8"/>
      <c r="V11" s="8"/>
      <c r="W11" s="8"/>
      <c r="X11" s="8"/>
      <c r="Y11" s="8"/>
      <c r="Z11" s="8"/>
    </row>
    <row r="12" spans="1:28" s="3" customFormat="1" ht="18.75" x14ac:dyDescent="0.2">
      <c r="A12" s="224" t="str">
        <f>'1. паспорт местоположение'!$A$12</f>
        <v>O_СГЭС_15</v>
      </c>
      <c r="B12" s="224"/>
      <c r="C12" s="224"/>
      <c r="D12" s="224"/>
      <c r="E12" s="224"/>
      <c r="F12" s="224"/>
      <c r="G12" s="224"/>
      <c r="H12" s="224"/>
      <c r="I12" s="224"/>
      <c r="J12" s="224"/>
      <c r="K12" s="224"/>
      <c r="L12" s="224"/>
      <c r="M12" s="224"/>
      <c r="N12" s="224"/>
      <c r="O12" s="224"/>
      <c r="P12" s="8"/>
      <c r="Q12" s="8"/>
      <c r="R12" s="8"/>
      <c r="S12" s="8"/>
      <c r="T12" s="8"/>
      <c r="U12" s="8"/>
      <c r="V12" s="8"/>
      <c r="W12" s="8"/>
      <c r="X12" s="8"/>
      <c r="Y12" s="8"/>
      <c r="Z12" s="8"/>
    </row>
    <row r="13" spans="1:28" s="3" customFormat="1" ht="18.75" x14ac:dyDescent="0.2">
      <c r="A13" s="219" t="s">
        <v>7</v>
      </c>
      <c r="B13" s="219"/>
      <c r="C13" s="219"/>
      <c r="D13" s="219"/>
      <c r="E13" s="219"/>
      <c r="F13" s="219"/>
      <c r="G13" s="219"/>
      <c r="H13" s="219"/>
      <c r="I13" s="219"/>
      <c r="J13" s="219"/>
      <c r="K13" s="219"/>
      <c r="L13" s="219"/>
      <c r="M13" s="219"/>
      <c r="N13" s="219"/>
      <c r="O13" s="219"/>
      <c r="P13" s="8"/>
      <c r="Q13" s="8"/>
      <c r="R13" s="8"/>
      <c r="S13" s="8"/>
      <c r="T13" s="8"/>
      <c r="U13" s="8"/>
      <c r="V13" s="8"/>
      <c r="W13" s="8"/>
      <c r="X13" s="8"/>
      <c r="Y13" s="8"/>
      <c r="Z13" s="8"/>
    </row>
    <row r="14" spans="1:28" s="3" customFormat="1" ht="15.75" customHeight="1" x14ac:dyDescent="0.2">
      <c r="A14" s="227"/>
      <c r="B14" s="227"/>
      <c r="C14" s="227"/>
      <c r="D14" s="227"/>
      <c r="E14" s="227"/>
      <c r="F14" s="227"/>
      <c r="G14" s="227"/>
      <c r="H14" s="227"/>
      <c r="I14" s="227"/>
      <c r="J14" s="227"/>
      <c r="K14" s="227"/>
      <c r="L14" s="227"/>
      <c r="M14" s="227"/>
      <c r="N14" s="227"/>
      <c r="O14" s="227"/>
      <c r="P14" s="12"/>
      <c r="Q14" s="12"/>
      <c r="R14" s="12"/>
      <c r="S14" s="12"/>
      <c r="T14" s="12"/>
      <c r="U14" s="12"/>
      <c r="V14" s="12"/>
      <c r="W14" s="12"/>
      <c r="X14" s="12"/>
      <c r="Y14" s="12"/>
      <c r="Z14" s="12"/>
    </row>
    <row r="15" spans="1:28" s="13" customFormat="1" ht="45.75" customHeight="1" x14ac:dyDescent="0.2">
      <c r="A15" s="21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(15 т.у.)</v>
      </c>
      <c r="B15" s="218"/>
      <c r="C15" s="218"/>
      <c r="D15" s="218"/>
      <c r="E15" s="218"/>
      <c r="F15" s="218"/>
      <c r="G15" s="218"/>
      <c r="H15" s="218"/>
      <c r="I15" s="218"/>
      <c r="J15" s="218"/>
      <c r="K15" s="218"/>
      <c r="L15" s="218"/>
      <c r="M15" s="218"/>
      <c r="N15" s="218"/>
      <c r="O15" s="218"/>
      <c r="P15" s="10"/>
      <c r="Q15" s="10"/>
      <c r="R15" s="10"/>
      <c r="S15" s="10"/>
      <c r="T15" s="10"/>
      <c r="U15" s="10"/>
      <c r="V15" s="10"/>
      <c r="W15" s="10"/>
      <c r="X15" s="10"/>
      <c r="Y15" s="10"/>
      <c r="Z15" s="10"/>
    </row>
    <row r="16" spans="1:28" s="13" customFormat="1" ht="15" customHeight="1" x14ac:dyDescent="0.2">
      <c r="A16" s="219" t="s">
        <v>8</v>
      </c>
      <c r="B16" s="219"/>
      <c r="C16" s="219"/>
      <c r="D16" s="219"/>
      <c r="E16" s="219"/>
      <c r="F16" s="219"/>
      <c r="G16" s="219"/>
      <c r="H16" s="219"/>
      <c r="I16" s="219"/>
      <c r="J16" s="219"/>
      <c r="K16" s="219"/>
      <c r="L16" s="219"/>
      <c r="M16" s="219"/>
      <c r="N16" s="219"/>
      <c r="O16" s="219"/>
      <c r="P16" s="11"/>
      <c r="Q16" s="11"/>
      <c r="R16" s="11"/>
      <c r="S16" s="11"/>
      <c r="T16" s="11"/>
      <c r="U16" s="11"/>
      <c r="V16" s="11"/>
      <c r="W16" s="11"/>
      <c r="X16" s="11"/>
      <c r="Y16" s="11"/>
      <c r="Z16" s="11"/>
    </row>
    <row r="17" spans="1:26" s="13" customFormat="1" ht="15" customHeight="1" x14ac:dyDescent="0.2">
      <c r="A17" s="227"/>
      <c r="B17" s="227"/>
      <c r="C17" s="227"/>
      <c r="D17" s="227"/>
      <c r="E17" s="227"/>
      <c r="F17" s="227"/>
      <c r="G17" s="227"/>
      <c r="H17" s="227"/>
      <c r="I17" s="227"/>
      <c r="J17" s="227"/>
      <c r="K17" s="227"/>
      <c r="L17" s="227"/>
      <c r="M17" s="227"/>
      <c r="N17" s="227"/>
      <c r="O17" s="227"/>
      <c r="P17" s="12"/>
      <c r="Q17" s="12"/>
      <c r="R17" s="12"/>
      <c r="S17" s="12"/>
      <c r="T17" s="12"/>
      <c r="U17" s="12"/>
      <c r="V17" s="12"/>
      <c r="W17" s="12"/>
    </row>
    <row r="18" spans="1:26" s="13" customFormat="1" ht="91.5" customHeight="1" x14ac:dyDescent="0.2">
      <c r="A18" s="257" t="s">
        <v>172</v>
      </c>
      <c r="B18" s="257"/>
      <c r="C18" s="257"/>
      <c r="D18" s="257"/>
      <c r="E18" s="257"/>
      <c r="F18" s="257"/>
      <c r="G18" s="257"/>
      <c r="H18" s="257"/>
      <c r="I18" s="257"/>
      <c r="J18" s="257"/>
      <c r="K18" s="257"/>
      <c r="L18" s="257"/>
      <c r="M18" s="257"/>
      <c r="N18" s="257"/>
      <c r="O18" s="257"/>
      <c r="P18" s="14"/>
      <c r="Q18" s="14"/>
      <c r="R18" s="14"/>
      <c r="S18" s="14"/>
      <c r="T18" s="14"/>
      <c r="U18" s="14"/>
      <c r="V18" s="14"/>
      <c r="W18" s="14"/>
      <c r="X18" s="14"/>
      <c r="Y18" s="14"/>
      <c r="Z18" s="14"/>
    </row>
    <row r="19" spans="1:26" s="13" customFormat="1" ht="78" customHeight="1" x14ac:dyDescent="0.2">
      <c r="A19" s="225" t="s">
        <v>10</v>
      </c>
      <c r="B19" s="225" t="s">
        <v>173</v>
      </c>
      <c r="C19" s="225" t="s">
        <v>174</v>
      </c>
      <c r="D19" s="225" t="s">
        <v>175</v>
      </c>
      <c r="E19" s="258" t="s">
        <v>176</v>
      </c>
      <c r="F19" s="259"/>
      <c r="G19" s="259"/>
      <c r="H19" s="259"/>
      <c r="I19" s="260"/>
      <c r="J19" s="225" t="s">
        <v>177</v>
      </c>
      <c r="K19" s="225"/>
      <c r="L19" s="225"/>
      <c r="M19" s="225"/>
      <c r="N19" s="225"/>
      <c r="O19" s="225"/>
      <c r="P19" s="12"/>
      <c r="Q19" s="12"/>
      <c r="R19" s="12"/>
      <c r="S19" s="12"/>
      <c r="T19" s="12"/>
      <c r="U19" s="12"/>
      <c r="V19" s="12"/>
      <c r="W19" s="12"/>
    </row>
    <row r="20" spans="1:26" s="13" customFormat="1" ht="51" customHeight="1" x14ac:dyDescent="0.2">
      <c r="A20" s="225"/>
      <c r="B20" s="225"/>
      <c r="C20" s="225"/>
      <c r="D20" s="225"/>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167B6-051E-445F-81BE-2B5B59033284}">
  <sheetPr codeName="Лист10">
    <pageSetUpPr fitToPage="1"/>
  </sheetPr>
  <dimension ref="A1:W101"/>
  <sheetViews>
    <sheetView view="pageBreakPreview" topLeftCell="A27" zoomScale="85" zoomScaleNormal="100" zoomScaleSheetLayoutView="85" workbookViewId="0">
      <pane xSplit="1" topLeftCell="B1" activePane="topRight" state="frozen"/>
      <selection activeCell="A9" sqref="A9:O9"/>
      <selection pane="topRight" activeCell="A30" sqref="A30"/>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row>
    <row r="6" spans="1:19" s="3" customFormat="1" ht="15.75" x14ac:dyDescent="0.2">
      <c r="A6" s="65"/>
      <c r="B6" s="65"/>
      <c r="C6" s="65"/>
      <c r="D6" s="65"/>
      <c r="E6" s="65"/>
      <c r="F6" s="65"/>
      <c r="G6" s="65"/>
      <c r="H6" s="65"/>
      <c r="I6" s="65"/>
      <c r="J6" s="65"/>
      <c r="K6" s="65"/>
      <c r="L6" s="65"/>
      <c r="M6" s="65"/>
    </row>
    <row r="7" spans="1:19" s="3" customFormat="1" ht="20.25" x14ac:dyDescent="0.2">
      <c r="A7" s="266" t="s">
        <v>3</v>
      </c>
      <c r="B7" s="266"/>
      <c r="C7" s="266"/>
      <c r="D7" s="266"/>
      <c r="E7" s="266"/>
      <c r="F7" s="266"/>
      <c r="G7" s="266"/>
      <c r="H7" s="266"/>
      <c r="I7" s="266"/>
      <c r="J7" s="266"/>
      <c r="K7" s="266"/>
      <c r="L7" s="266"/>
      <c r="M7" s="266"/>
      <c r="N7" s="266"/>
      <c r="O7" s="266"/>
      <c r="P7" s="266"/>
      <c r="Q7" s="266"/>
      <c r="R7" s="266"/>
      <c r="S7" s="266"/>
    </row>
    <row r="8" spans="1:19" s="3" customFormat="1" ht="15.75" x14ac:dyDescent="0.2">
      <c r="A8" s="65"/>
      <c r="B8" s="65"/>
      <c r="C8" s="65"/>
      <c r="D8" s="65"/>
      <c r="E8" s="65"/>
      <c r="F8" s="65"/>
      <c r="G8" s="65"/>
      <c r="H8" s="65"/>
      <c r="I8" s="65"/>
      <c r="J8" s="65"/>
      <c r="K8" s="65"/>
      <c r="L8" s="65"/>
      <c r="M8" s="65"/>
    </row>
    <row r="9" spans="1:19" s="3" customFormat="1" ht="18.75" customHeight="1" x14ac:dyDescent="0.2">
      <c r="A9" s="221" t="s">
        <v>4</v>
      </c>
      <c r="B9" s="221"/>
      <c r="C9" s="221"/>
      <c r="D9" s="221"/>
      <c r="E9" s="221"/>
      <c r="F9" s="221"/>
      <c r="G9" s="221"/>
      <c r="H9" s="221"/>
      <c r="I9" s="221"/>
      <c r="J9" s="221"/>
      <c r="K9" s="221"/>
      <c r="L9" s="221"/>
      <c r="M9" s="221"/>
      <c r="N9" s="221"/>
      <c r="O9" s="221"/>
      <c r="P9" s="221"/>
      <c r="Q9" s="221"/>
      <c r="R9" s="221"/>
      <c r="S9" s="221"/>
    </row>
    <row r="10" spans="1:19" s="3" customFormat="1" ht="18.75" customHeight="1" x14ac:dyDescent="0.2">
      <c r="A10" s="219" t="s">
        <v>5</v>
      </c>
      <c r="B10" s="219"/>
      <c r="C10" s="219"/>
      <c r="D10" s="219"/>
      <c r="E10" s="219"/>
      <c r="F10" s="219"/>
      <c r="G10" s="219"/>
      <c r="H10" s="219"/>
      <c r="I10" s="219"/>
      <c r="J10" s="219"/>
      <c r="K10" s="219"/>
      <c r="L10" s="219"/>
      <c r="M10" s="219"/>
      <c r="N10" s="219"/>
      <c r="O10" s="219"/>
      <c r="P10" s="219"/>
      <c r="Q10" s="219"/>
      <c r="R10" s="219"/>
      <c r="S10" s="219"/>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67" t="str">
        <f>'1. паспорт местоположение'!$A$12</f>
        <v>O_СГЭС_15</v>
      </c>
      <c r="B12" s="267"/>
      <c r="C12" s="267"/>
      <c r="D12" s="267"/>
      <c r="E12" s="267"/>
      <c r="F12" s="267"/>
      <c r="G12" s="267"/>
      <c r="H12" s="267"/>
      <c r="I12" s="267"/>
      <c r="J12" s="267"/>
      <c r="K12" s="267"/>
      <c r="L12" s="267"/>
      <c r="M12" s="267"/>
      <c r="N12" s="267"/>
      <c r="O12" s="267"/>
      <c r="P12" s="267"/>
      <c r="Q12" s="267"/>
      <c r="R12" s="267"/>
      <c r="S12" s="267"/>
    </row>
    <row r="13" spans="1:19" s="3" customFormat="1" ht="18.75" customHeight="1" x14ac:dyDescent="0.2">
      <c r="A13" s="219" t="s">
        <v>7</v>
      </c>
      <c r="B13" s="219"/>
      <c r="C13" s="219"/>
      <c r="D13" s="219"/>
      <c r="E13" s="219"/>
      <c r="F13" s="219"/>
      <c r="G13" s="219"/>
      <c r="H13" s="219"/>
      <c r="I13" s="219"/>
      <c r="J13" s="219"/>
      <c r="K13" s="219"/>
      <c r="L13" s="219"/>
      <c r="M13" s="219"/>
      <c r="N13" s="219"/>
      <c r="O13" s="219"/>
      <c r="P13" s="219"/>
      <c r="Q13" s="219"/>
      <c r="R13" s="219"/>
      <c r="S13" s="219"/>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63"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(15 т.у.)</v>
      </c>
      <c r="B15" s="263"/>
      <c r="C15" s="263"/>
      <c r="D15" s="263"/>
      <c r="E15" s="263"/>
      <c r="F15" s="263"/>
      <c r="G15" s="263"/>
      <c r="H15" s="263"/>
      <c r="I15" s="263"/>
      <c r="J15" s="263"/>
      <c r="K15" s="263"/>
      <c r="L15" s="263"/>
      <c r="M15" s="263"/>
      <c r="N15" s="263"/>
      <c r="O15" s="263"/>
      <c r="P15" s="263"/>
      <c r="Q15" s="263"/>
      <c r="R15" s="263"/>
      <c r="S15" s="263"/>
    </row>
    <row r="16" spans="1:19" s="13" customFormat="1" ht="15" customHeight="1" x14ac:dyDescent="0.2">
      <c r="A16" s="219" t="s">
        <v>8</v>
      </c>
      <c r="B16" s="219"/>
      <c r="C16" s="219"/>
      <c r="D16" s="219"/>
      <c r="E16" s="219"/>
      <c r="F16" s="219"/>
      <c r="G16" s="219"/>
      <c r="H16" s="219"/>
      <c r="I16" s="219"/>
      <c r="J16" s="219"/>
      <c r="K16" s="219"/>
      <c r="L16" s="219"/>
      <c r="M16" s="219"/>
      <c r="N16" s="219"/>
      <c r="O16" s="219"/>
      <c r="P16" s="219"/>
      <c r="Q16" s="219"/>
      <c r="R16" s="219"/>
      <c r="S16" s="219"/>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18" t="s">
        <v>190</v>
      </c>
      <c r="B18" s="224"/>
      <c r="C18" s="224"/>
      <c r="D18" s="224"/>
      <c r="E18" s="224"/>
      <c r="F18" s="224"/>
      <c r="G18" s="224"/>
      <c r="H18" s="224"/>
      <c r="I18" s="224"/>
      <c r="J18" s="224"/>
      <c r="K18" s="224"/>
      <c r="L18" s="224"/>
      <c r="M18" s="224"/>
      <c r="N18" s="224"/>
      <c r="O18" s="224"/>
      <c r="P18" s="224"/>
      <c r="Q18" s="224"/>
      <c r="R18" s="224"/>
      <c r="S18" s="224"/>
    </row>
    <row r="19" spans="1:20" s="13" customFormat="1" ht="15" customHeight="1" x14ac:dyDescent="0.2">
      <c r="A19" s="219"/>
      <c r="B19" s="219"/>
      <c r="C19" s="219"/>
      <c r="D19" s="219"/>
      <c r="E19" s="219"/>
      <c r="F19" s="219"/>
      <c r="G19" s="219"/>
      <c r="H19" s="219"/>
      <c r="I19" s="219"/>
      <c r="J19" s="219"/>
      <c r="K19" s="219"/>
      <c r="L19" s="219"/>
      <c r="M19" s="219"/>
      <c r="N19" s="219"/>
      <c r="O19" s="219"/>
      <c r="P19" s="219"/>
      <c r="Q19" s="219"/>
      <c r="R19" s="219"/>
      <c r="S19" s="219"/>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0.20725938999999999</v>
      </c>
      <c r="C25" s="46"/>
      <c r="D25" s="264"/>
      <c r="E25" s="264"/>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61" t="s">
        <v>195</v>
      </c>
      <c r="E26" s="261"/>
      <c r="F26" s="261"/>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196</v>
      </c>
      <c r="B27" s="76">
        <v>7</v>
      </c>
      <c r="C27" s="46"/>
      <c r="D27" s="261" t="s">
        <v>197</v>
      </c>
      <c r="E27" s="261"/>
      <c r="F27" s="261"/>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198</v>
      </c>
      <c r="B28" s="76">
        <v>1</v>
      </c>
      <c r="C28" s="46"/>
      <c r="D28" s="262" t="s">
        <v>199</v>
      </c>
      <c r="E28" s="262"/>
      <c r="F28" s="262"/>
      <c r="G28" s="81">
        <f>IFERROR(IF(B92=0,0,INDEX(A1:W100,86,MATCH(B92+15,45:45,0))),0)</f>
        <v>18325287.73525149</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2.9608484285714283E-2</v>
      </c>
      <c r="E65" s="110">
        <f t="shared" si="10"/>
        <v>2.9608484285714283E-2</v>
      </c>
      <c r="F65" s="110">
        <f t="shared" si="10"/>
        <v>2.9608484285714283E-2</v>
      </c>
      <c r="G65" s="110">
        <f t="shared" si="10"/>
        <v>2.9608484285714283E-2</v>
      </c>
      <c r="H65" s="110">
        <f t="shared" si="10"/>
        <v>2.9608484285714283E-2</v>
      </c>
      <c r="I65" s="110">
        <f t="shared" si="10"/>
        <v>2.9608484285714283E-2</v>
      </c>
      <c r="J65" s="110">
        <f t="shared" si="10"/>
        <v>2.9608484285714283E-2</v>
      </c>
      <c r="K65" s="110">
        <f t="shared" si="10"/>
        <v>0</v>
      </c>
      <c r="L65" s="110">
        <f t="shared" si="10"/>
        <v>0</v>
      </c>
      <c r="M65" s="110">
        <f t="shared" si="10"/>
        <v>0</v>
      </c>
      <c r="N65" s="110">
        <f t="shared" si="10"/>
        <v>0</v>
      </c>
      <c r="O65" s="110">
        <f t="shared" si="10"/>
        <v>0</v>
      </c>
      <c r="P65" s="110">
        <f t="shared" si="10"/>
        <v>0</v>
      </c>
      <c r="Q65" s="110">
        <f t="shared" si="10"/>
        <v>0</v>
      </c>
      <c r="R65" s="110">
        <f t="shared" si="10"/>
        <v>0</v>
      </c>
      <c r="S65" s="110">
        <f t="shared" si="10"/>
        <v>0</v>
      </c>
      <c r="T65" s="110">
        <f t="shared" si="10"/>
        <v>0</v>
      </c>
      <c r="U65" s="110">
        <f t="shared" si="10"/>
        <v>0</v>
      </c>
      <c r="V65" s="110">
        <f t="shared" si="10"/>
        <v>0</v>
      </c>
      <c r="W65" s="110">
        <f t="shared" si="10"/>
        <v>0</v>
      </c>
    </row>
    <row r="66" spans="1:23" ht="11.25" customHeight="1" x14ac:dyDescent="0.25">
      <c r="A66" s="75" t="s">
        <v>237</v>
      </c>
      <c r="B66" s="110">
        <f>IF(AND(B45&gt;$B$92,B45&lt;=$B$92+$B$27),B65,0)</f>
        <v>0</v>
      </c>
      <c r="C66" s="110">
        <f t="shared" ref="C66:W66" si="11">IF(AND(C45&gt;$B$92,C45&lt;=$B$92+$B$27),C65+B66,0)</f>
        <v>0</v>
      </c>
      <c r="D66" s="110">
        <f t="shared" si="11"/>
        <v>2.9608484285714283E-2</v>
      </c>
      <c r="E66" s="110">
        <f t="shared" si="11"/>
        <v>5.9216968571428566E-2</v>
      </c>
      <c r="F66" s="110">
        <f t="shared" si="11"/>
        <v>8.8825452857142856E-2</v>
      </c>
      <c r="G66" s="110">
        <f t="shared" si="11"/>
        <v>0.11843393714285713</v>
      </c>
      <c r="H66" s="110">
        <f t="shared" si="11"/>
        <v>0.14804242142857141</v>
      </c>
      <c r="I66" s="110">
        <f t="shared" si="11"/>
        <v>0.17765090571428568</v>
      </c>
      <c r="J66" s="110">
        <f t="shared" si="11"/>
        <v>0.20725938999999996</v>
      </c>
      <c r="K66" s="110">
        <f t="shared" si="11"/>
        <v>0</v>
      </c>
      <c r="L66" s="110">
        <f t="shared" si="11"/>
        <v>0</v>
      </c>
      <c r="M66" s="110">
        <f t="shared" si="11"/>
        <v>0</v>
      </c>
      <c r="N66" s="110">
        <f t="shared" si="11"/>
        <v>0</v>
      </c>
      <c r="O66" s="110">
        <f t="shared" si="11"/>
        <v>0</v>
      </c>
      <c r="P66" s="110">
        <f t="shared" si="11"/>
        <v>0</v>
      </c>
      <c r="Q66" s="110">
        <f t="shared" si="11"/>
        <v>0</v>
      </c>
      <c r="R66" s="110">
        <f t="shared" si="11"/>
        <v>0</v>
      </c>
      <c r="S66" s="110">
        <f t="shared" si="11"/>
        <v>0</v>
      </c>
      <c r="T66" s="110">
        <f t="shared" si="11"/>
        <v>0</v>
      </c>
      <c r="U66" s="110">
        <f t="shared" si="11"/>
        <v>0</v>
      </c>
      <c r="V66" s="110">
        <f t="shared" si="11"/>
        <v>0</v>
      </c>
      <c r="W66" s="110">
        <f t="shared" si="11"/>
        <v>0</v>
      </c>
    </row>
    <row r="67" spans="1:23" ht="25.5" customHeight="1" x14ac:dyDescent="0.25">
      <c r="A67" s="111" t="s">
        <v>238</v>
      </c>
      <c r="B67" s="107">
        <f t="shared" ref="B67:W67" si="12">B64-B65</f>
        <v>0</v>
      </c>
      <c r="C67" s="107">
        <f t="shared" si="12"/>
        <v>1867174.4212495829</v>
      </c>
      <c r="D67" s="107">
        <f>D64-D65</f>
        <v>1998030.5948542056</v>
      </c>
      <c r="E67" s="107">
        <f t="shared" si="12"/>
        <v>2193756.5292234849</v>
      </c>
      <c r="F67" s="107">
        <f t="shared" si="12"/>
        <v>2408956.8070261395</v>
      </c>
      <c r="G67" s="107">
        <f t="shared" si="12"/>
        <v>2645596.592133658</v>
      </c>
      <c r="H67" s="107">
        <f t="shared" si="12"/>
        <v>2905841.7659293409</v>
      </c>
      <c r="I67" s="107">
        <f t="shared" si="12"/>
        <v>3192079.6374850646</v>
      </c>
      <c r="J67" s="107">
        <f t="shared" si="12"/>
        <v>3506941.808577823</v>
      </c>
      <c r="K67" s="107">
        <f t="shared" si="12"/>
        <v>3853329.448883425</v>
      </c>
      <c r="L67" s="107">
        <f t="shared" si="12"/>
        <v>4234441.0531996712</v>
      </c>
      <c r="M67" s="107">
        <f t="shared" si="12"/>
        <v>4653803.4006184675</v>
      </c>
      <c r="N67" s="107">
        <f t="shared" si="12"/>
        <v>5115305.4283400392</v>
      </c>
      <c r="O67" s="107">
        <f t="shared" si="12"/>
        <v>5623235.8012666684</v>
      </c>
      <c r="P67" s="107">
        <f t="shared" si="12"/>
        <v>6182324.3722862815</v>
      </c>
      <c r="Q67" s="107">
        <f t="shared" si="12"/>
        <v>6797787.9747315086</v>
      </c>
      <c r="R67" s="107">
        <f t="shared" si="12"/>
        <v>7475381.002372345</v>
      </c>
      <c r="S67" s="107">
        <f t="shared" si="12"/>
        <v>8221451.2803890575</v>
      </c>
      <c r="T67" s="107">
        <f t="shared" si="12"/>
        <v>9043001.7839576229</v>
      </c>
      <c r="U67" s="107">
        <f t="shared" si="12"/>
        <v>9947758.8199048545</v>
      </c>
      <c r="V67" s="107">
        <f t="shared" si="12"/>
        <v>10944247.351953603</v>
      </c>
      <c r="W67" s="107">
        <f t="shared" si="12"/>
        <v>12041874.222044155</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1998030.5948542056</v>
      </c>
      <c r="E69" s="106">
        <f>E67+E68</f>
        <v>2193756.5292234849</v>
      </c>
      <c r="F69" s="106">
        <f t="shared" ref="F69:W69" si="14">F67-F68</f>
        <v>2408956.8070261395</v>
      </c>
      <c r="G69" s="106">
        <f t="shared" si="14"/>
        <v>2645596.592133658</v>
      </c>
      <c r="H69" s="106">
        <f t="shared" si="14"/>
        <v>2905841.7659293409</v>
      </c>
      <c r="I69" s="106">
        <f t="shared" si="14"/>
        <v>3192079.6374850646</v>
      </c>
      <c r="J69" s="106">
        <f t="shared" si="14"/>
        <v>3506941.808577823</v>
      </c>
      <c r="K69" s="106">
        <f t="shared" si="14"/>
        <v>3853329.448883425</v>
      </c>
      <c r="L69" s="106">
        <f t="shared" si="14"/>
        <v>4234441.0531996712</v>
      </c>
      <c r="M69" s="106">
        <f t="shared" si="14"/>
        <v>4653803.4006184675</v>
      </c>
      <c r="N69" s="106">
        <f t="shared" si="14"/>
        <v>5115305.4283400392</v>
      </c>
      <c r="O69" s="106">
        <f t="shared" si="14"/>
        <v>5623235.8012666684</v>
      </c>
      <c r="P69" s="106">
        <f t="shared" si="14"/>
        <v>6182324.3722862815</v>
      </c>
      <c r="Q69" s="106">
        <f t="shared" si="14"/>
        <v>6797787.9747315086</v>
      </c>
      <c r="R69" s="106">
        <f t="shared" si="14"/>
        <v>7475381.002372345</v>
      </c>
      <c r="S69" s="106">
        <f t="shared" si="14"/>
        <v>8221451.2803890575</v>
      </c>
      <c r="T69" s="106">
        <f t="shared" si="14"/>
        <v>9043001.7839576229</v>
      </c>
      <c r="U69" s="106">
        <f t="shared" si="14"/>
        <v>9947758.8199048545</v>
      </c>
      <c r="V69" s="106">
        <f t="shared" si="14"/>
        <v>10944247.351953603</v>
      </c>
      <c r="W69" s="106">
        <f t="shared" si="14"/>
        <v>12041874.222044155</v>
      </c>
    </row>
    <row r="70" spans="1:23" ht="12" customHeight="1" x14ac:dyDescent="0.25">
      <c r="A70" s="75" t="s">
        <v>208</v>
      </c>
      <c r="B70" s="103">
        <f t="shared" ref="B70:W70" si="15">-IF(B69&gt;0, B69*$B$35, 0)</f>
        <v>0</v>
      </c>
      <c r="C70" s="103">
        <f t="shared" si="15"/>
        <v>-373434.88424991659</v>
      </c>
      <c r="D70" s="103">
        <f t="shared" si="15"/>
        <v>-399606.11897084117</v>
      </c>
      <c r="E70" s="103">
        <f t="shared" si="15"/>
        <v>-438751.305844697</v>
      </c>
      <c r="F70" s="103">
        <f t="shared" si="15"/>
        <v>-481791.36140522792</v>
      </c>
      <c r="G70" s="103">
        <f t="shared" si="15"/>
        <v>-529119.31842673162</v>
      </c>
      <c r="H70" s="103">
        <f t="shared" si="15"/>
        <v>-581168.35318586824</v>
      </c>
      <c r="I70" s="103">
        <f t="shared" si="15"/>
        <v>-638415.92749701301</v>
      </c>
      <c r="J70" s="103">
        <f t="shared" si="15"/>
        <v>-701388.36171556462</v>
      </c>
      <c r="K70" s="103">
        <f t="shared" si="15"/>
        <v>-770665.88977668504</v>
      </c>
      <c r="L70" s="103">
        <f t="shared" si="15"/>
        <v>-846888.21063993429</v>
      </c>
      <c r="M70" s="103">
        <f t="shared" si="15"/>
        <v>-930760.68012369354</v>
      </c>
      <c r="N70" s="103">
        <f t="shared" si="15"/>
        <v>-1023061.0856680078</v>
      </c>
      <c r="O70" s="103">
        <f t="shared" si="15"/>
        <v>-1124647.1602533336</v>
      </c>
      <c r="P70" s="103">
        <f t="shared" si="15"/>
        <v>-1236464.8744572564</v>
      </c>
      <c r="Q70" s="103">
        <f t="shared" si="15"/>
        <v>-1359557.5949463018</v>
      </c>
      <c r="R70" s="103">
        <f t="shared" si="15"/>
        <v>-1495076.200474469</v>
      </c>
      <c r="S70" s="103">
        <f t="shared" si="15"/>
        <v>-1644290.2560778116</v>
      </c>
      <c r="T70" s="103">
        <f t="shared" si="15"/>
        <v>-1808600.3567915247</v>
      </c>
      <c r="U70" s="103">
        <f t="shared" si="15"/>
        <v>-1989551.763980971</v>
      </c>
      <c r="V70" s="103">
        <f t="shared" si="15"/>
        <v>-2188849.4703907208</v>
      </c>
      <c r="W70" s="103">
        <f t="shared" si="15"/>
        <v>-2408374.8444088311</v>
      </c>
    </row>
    <row r="71" spans="1:23" ht="12.75" customHeight="1" thickBot="1" x14ac:dyDescent="0.3">
      <c r="A71" s="112" t="s">
        <v>241</v>
      </c>
      <c r="B71" s="113">
        <f t="shared" ref="B71:W71" si="16">B69+B70</f>
        <v>0</v>
      </c>
      <c r="C71" s="113">
        <f>C69+C70</f>
        <v>1493739.5369996664</v>
      </c>
      <c r="D71" s="113">
        <f t="shared" si="16"/>
        <v>1598424.4758833644</v>
      </c>
      <c r="E71" s="113">
        <f t="shared" si="16"/>
        <v>1755005.223378788</v>
      </c>
      <c r="F71" s="113">
        <f t="shared" si="16"/>
        <v>1927165.4456209117</v>
      </c>
      <c r="G71" s="113">
        <f t="shared" si="16"/>
        <v>2116477.2737069265</v>
      </c>
      <c r="H71" s="113">
        <f t="shared" si="16"/>
        <v>2324673.4127434725</v>
      </c>
      <c r="I71" s="113">
        <f t="shared" si="16"/>
        <v>2553663.7099880516</v>
      </c>
      <c r="J71" s="113">
        <f t="shared" si="16"/>
        <v>2805553.4468622585</v>
      </c>
      <c r="K71" s="113">
        <f t="shared" si="16"/>
        <v>3082663.5591067402</v>
      </c>
      <c r="L71" s="113">
        <f t="shared" si="16"/>
        <v>3387552.8425597372</v>
      </c>
      <c r="M71" s="113">
        <f t="shared" si="16"/>
        <v>3723042.7204947742</v>
      </c>
      <c r="N71" s="113">
        <f t="shared" si="16"/>
        <v>4092244.3426720314</v>
      </c>
      <c r="O71" s="113">
        <f t="shared" si="16"/>
        <v>4498588.6410133345</v>
      </c>
      <c r="P71" s="113">
        <f t="shared" si="16"/>
        <v>4945859.4978290256</v>
      </c>
      <c r="Q71" s="113">
        <f t="shared" si="16"/>
        <v>5438230.3797852071</v>
      </c>
      <c r="R71" s="113">
        <f t="shared" si="16"/>
        <v>5980304.801897876</v>
      </c>
      <c r="S71" s="113">
        <f t="shared" si="16"/>
        <v>6577161.0243112464</v>
      </c>
      <c r="T71" s="113">
        <f t="shared" si="16"/>
        <v>7234401.4271660987</v>
      </c>
      <c r="U71" s="113">
        <f t="shared" si="16"/>
        <v>7958207.0559238838</v>
      </c>
      <c r="V71" s="113">
        <f t="shared" si="16"/>
        <v>8755397.881562883</v>
      </c>
      <c r="W71" s="113">
        <f t="shared" si="16"/>
        <v>9633499.3776353244</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1998030.5948542056</v>
      </c>
      <c r="E74" s="107">
        <f t="shared" si="18"/>
        <v>2193756.5292234849</v>
      </c>
      <c r="F74" s="107">
        <f t="shared" si="18"/>
        <v>2408956.8070261395</v>
      </c>
      <c r="G74" s="107">
        <f t="shared" si="18"/>
        <v>2645596.592133658</v>
      </c>
      <c r="H74" s="107">
        <f t="shared" si="18"/>
        <v>2905841.7659293409</v>
      </c>
      <c r="I74" s="107">
        <f t="shared" si="18"/>
        <v>3192079.6374850646</v>
      </c>
      <c r="J74" s="107">
        <f t="shared" si="18"/>
        <v>3506941.808577823</v>
      </c>
      <c r="K74" s="107">
        <f t="shared" si="18"/>
        <v>3853329.448883425</v>
      </c>
      <c r="L74" s="107">
        <f t="shared" si="18"/>
        <v>4234441.0531996712</v>
      </c>
      <c r="M74" s="107">
        <f t="shared" si="18"/>
        <v>4653803.4006184675</v>
      </c>
      <c r="N74" s="107">
        <f t="shared" si="18"/>
        <v>5115305.4283400392</v>
      </c>
      <c r="O74" s="107">
        <f t="shared" si="18"/>
        <v>5623235.8012666684</v>
      </c>
      <c r="P74" s="107">
        <f t="shared" si="18"/>
        <v>6182324.3722862815</v>
      </c>
      <c r="Q74" s="107">
        <f t="shared" si="18"/>
        <v>6797787.9747315086</v>
      </c>
      <c r="R74" s="107">
        <f t="shared" si="18"/>
        <v>7475381.002372345</v>
      </c>
      <c r="S74" s="107">
        <f t="shared" si="18"/>
        <v>8221451.2803890575</v>
      </c>
      <c r="T74" s="107">
        <f t="shared" si="18"/>
        <v>9043001.7839576229</v>
      </c>
      <c r="U74" s="107">
        <f t="shared" si="18"/>
        <v>9947758.8199048545</v>
      </c>
      <c r="V74" s="107">
        <f t="shared" si="18"/>
        <v>10944247.351953603</v>
      </c>
      <c r="W74" s="107">
        <f t="shared" si="18"/>
        <v>12041874.222044155</v>
      </c>
    </row>
    <row r="75" spans="1:23" ht="12" customHeight="1" x14ac:dyDescent="0.25">
      <c r="A75" s="75" t="s">
        <v>236</v>
      </c>
      <c r="B75" s="103">
        <f t="shared" ref="B75:W75" si="19">B65</f>
        <v>0</v>
      </c>
      <c r="C75" s="103">
        <f t="shared" si="19"/>
        <v>0</v>
      </c>
      <c r="D75" s="103">
        <f t="shared" si="19"/>
        <v>2.9608484285714283E-2</v>
      </c>
      <c r="E75" s="103">
        <f t="shared" si="19"/>
        <v>2.9608484285714283E-2</v>
      </c>
      <c r="F75" s="103">
        <f t="shared" si="19"/>
        <v>2.9608484285714283E-2</v>
      </c>
      <c r="G75" s="103">
        <f t="shared" si="19"/>
        <v>2.9608484285714283E-2</v>
      </c>
      <c r="H75" s="103">
        <f t="shared" si="19"/>
        <v>2.9608484285714283E-2</v>
      </c>
      <c r="I75" s="103">
        <f t="shared" si="19"/>
        <v>2.9608484285714283E-2</v>
      </c>
      <c r="J75" s="103">
        <f t="shared" si="19"/>
        <v>2.9608484285714283E-2</v>
      </c>
      <c r="K75" s="103">
        <f t="shared" si="19"/>
        <v>0</v>
      </c>
      <c r="L75" s="103">
        <f t="shared" si="19"/>
        <v>0</v>
      </c>
      <c r="M75" s="103">
        <f t="shared" si="19"/>
        <v>0</v>
      </c>
      <c r="N75" s="103">
        <f t="shared" si="19"/>
        <v>0</v>
      </c>
      <c r="O75" s="103">
        <f t="shared" si="19"/>
        <v>0</v>
      </c>
      <c r="P75" s="103">
        <f t="shared" si="19"/>
        <v>0</v>
      </c>
      <c r="Q75" s="103">
        <f t="shared" si="19"/>
        <v>0</v>
      </c>
      <c r="R75" s="103">
        <f t="shared" si="19"/>
        <v>0</v>
      </c>
      <c r="S75" s="103">
        <f t="shared" si="19"/>
        <v>0</v>
      </c>
      <c r="T75" s="103">
        <f t="shared" si="19"/>
        <v>0</v>
      </c>
      <c r="U75" s="103">
        <f t="shared" si="19"/>
        <v>0</v>
      </c>
      <c r="V75" s="103">
        <f t="shared" si="19"/>
        <v>0</v>
      </c>
      <c r="W75" s="103">
        <f t="shared" si="19"/>
        <v>0</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-399606.11897084111</v>
      </c>
      <c r="E77" s="110">
        <f>IF(SUM($B$70:E70)+SUM($B$77:D77)&gt;0,0,SUM($B$70:E70)-SUM($B$77:D77))</f>
        <v>-438751.30584469694</v>
      </c>
      <c r="F77" s="110">
        <f>IF(SUM($B$70:F70)+SUM($B$77:E77)&gt;0,0,SUM($B$70:F70)-SUM($B$77:E77))</f>
        <v>-481791.3614052278</v>
      </c>
      <c r="G77" s="110">
        <f>IF(SUM($B$70:G70)+SUM($B$77:F77)&gt;0,0,SUM($B$70:G70)-SUM($B$77:F77))</f>
        <v>-529119.31842673151</v>
      </c>
      <c r="H77" s="110">
        <f>IF(SUM($B$70:H70)+SUM($B$77:G77)&gt;0,0,SUM($B$70:H70)-SUM($B$77:G77))</f>
        <v>-581168.35318586836</v>
      </c>
      <c r="I77" s="110">
        <f>IF(SUM($B$70:I70)+SUM($B$77:H77)&gt;0,0,SUM($B$70:I70)-SUM($B$77:H77))</f>
        <v>-638415.92749701301</v>
      </c>
      <c r="J77" s="110">
        <f>IF(SUM($B$70:J70)+SUM($B$77:I77)&gt;0,0,SUM($B$70:J70)-SUM($B$77:I77))</f>
        <v>-701388.3617155645</v>
      </c>
      <c r="K77" s="110">
        <f>IF(SUM($B$70:K70)+SUM($B$77:J77)&gt;0,0,SUM($B$70:K70)-SUM($B$77:J77))</f>
        <v>-770665.88977668528</v>
      </c>
      <c r="L77" s="110">
        <f>IF(SUM($B$70:L70)+SUM($B$77:K77)&gt;0,0,SUM($B$70:L70)-SUM($B$77:K77))</f>
        <v>-846888.21063993406</v>
      </c>
      <c r="M77" s="110">
        <f>IF(SUM($B$70:M70)+SUM($B$77:L77)&gt;0,0,SUM($B$70:M70)-SUM($B$77:L77))</f>
        <v>-930760.68012369331</v>
      </c>
      <c r="N77" s="110">
        <f>IF(SUM($B$70:N70)+SUM($B$77:M77)&gt;0,0,SUM($B$70:N70)-SUM($B$77:M77))</f>
        <v>-1023061.0856680078</v>
      </c>
      <c r="O77" s="110">
        <f>IF(SUM($B$70:O70)+SUM($B$77:N77)&gt;0,0,SUM($B$70:O70)-SUM($B$77:N77))</f>
        <v>-1124647.1602533329</v>
      </c>
      <c r="P77" s="110">
        <f>IF(SUM($B$70:P70)+SUM($B$77:O77)&gt;0,0,SUM($B$70:P70)-SUM($B$77:O77))</f>
        <v>-1236464.8744572569</v>
      </c>
      <c r="Q77" s="110">
        <f>IF(SUM($B$70:Q70)+SUM($B$77:P77)&gt;0,0,SUM($B$70:Q70)-SUM($B$77:P77))</f>
        <v>-1359557.5949463025</v>
      </c>
      <c r="R77" s="110">
        <f>IF(SUM($B$70:R70)+SUM($B$77:Q77)&gt;0,0,SUM($B$70:R70)-SUM($B$77:Q77))</f>
        <v>-1495076.200474469</v>
      </c>
      <c r="S77" s="110">
        <f>IF(SUM($B$70:S70)+SUM($B$77:R77)&gt;0,0,SUM($B$70:S70)-SUM($B$77:R77))</f>
        <v>-1644290.2560778111</v>
      </c>
      <c r="T77" s="110">
        <f>IF(SUM($B$70:T70)+SUM($B$77:S77)&gt;0,0,SUM($B$70:T70)-SUM($B$77:S77))</f>
        <v>-1808600.3567915242</v>
      </c>
      <c r="U77" s="110">
        <f>IF(SUM($B$70:U70)+SUM($B$77:T77)&gt;0,0,SUM($B$70:U70)-SUM($B$77:T77))</f>
        <v>-1989551.7639809716</v>
      </c>
      <c r="V77" s="110">
        <f>IF(SUM($B$70:V70)+SUM($B$77:U77)&gt;0,0,SUM($B$70:V70)-SUM($B$77:U77))</f>
        <v>-2188849.4703907222</v>
      </c>
      <c r="W77" s="110">
        <f>IF(SUM($B$70:W70)+SUM($B$77:V77)&gt;0,0,SUM($B$70:W70)-SUM($B$77:V77))</f>
        <v>-2408374.8444088325</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1585303.9938160621</v>
      </c>
      <c r="E82" s="107">
        <f t="shared" si="24"/>
        <v>1735433.6708939525</v>
      </c>
      <c r="F82" s="107">
        <f t="shared" si="24"/>
        <v>1905646.4587927386</v>
      </c>
      <c r="G82" s="107">
        <f t="shared" si="24"/>
        <v>2092814.3361482669</v>
      </c>
      <c r="H82" s="107">
        <f t="shared" si="24"/>
        <v>2298649.9363159966</v>
      </c>
      <c r="I82" s="107">
        <f t="shared" si="24"/>
        <v>2525040.9637845717</v>
      </c>
      <c r="J82" s="107">
        <f t="shared" si="24"/>
        <v>2774068.270705075</v>
      </c>
      <c r="K82" s="107">
        <f t="shared" si="24"/>
        <v>3048025.8093806361</v>
      </c>
      <c r="L82" s="107">
        <f t="shared" si="24"/>
        <v>3349442.6934717204</v>
      </c>
      <c r="M82" s="107">
        <f t="shared" si="24"/>
        <v>3681107.4970965027</v>
      </c>
      <c r="N82" s="107">
        <f t="shared" si="24"/>
        <v>4046095.1512434823</v>
      </c>
      <c r="O82" s="107">
        <f t="shared" si="24"/>
        <v>4447796.6150642801</v>
      </c>
      <c r="P82" s="107">
        <f t="shared" si="24"/>
        <v>4889951.6520706713</v>
      </c>
      <c r="Q82" s="107">
        <f t="shared" si="24"/>
        <v>5376685.030884292</v>
      </c>
      <c r="R82" s="107">
        <f t="shared" si="24"/>
        <v>5912546.5104774004</v>
      </c>
      <c r="S82" s="107">
        <f t="shared" si="24"/>
        <v>6502555.007853183</v>
      </c>
      <c r="T82" s="107">
        <f t="shared" si="24"/>
        <v>7152247.3881528499</v>
      </c>
      <c r="U82" s="107">
        <f t="shared" si="24"/>
        <v>7867732.3636727678</v>
      </c>
      <c r="V82" s="107">
        <f t="shared" si="24"/>
        <v>8655750.0397016145</v>
      </c>
      <c r="W82" s="107">
        <f t="shared" si="24"/>
        <v>9523737.701969875</v>
      </c>
    </row>
    <row r="83" spans="1:23" ht="12" customHeight="1" x14ac:dyDescent="0.25">
      <c r="A83" s="95" t="s">
        <v>248</v>
      </c>
      <c r="B83" s="107">
        <f>SUM($B$82:B82)</f>
        <v>0</v>
      </c>
      <c r="C83" s="107">
        <f>SUM(B82:C82)</f>
        <v>977375.2548747079</v>
      </c>
      <c r="D83" s="107">
        <f>SUM(B82:D82)</f>
        <v>2562679.24869077</v>
      </c>
      <c r="E83" s="107">
        <f>SUM($B$82:E82)</f>
        <v>4298112.9195847223</v>
      </c>
      <c r="F83" s="107">
        <f>SUM($B$82:F82)</f>
        <v>6203759.3783774609</v>
      </c>
      <c r="G83" s="107">
        <f>SUM($B$82:G82)</f>
        <v>8296573.7145257276</v>
      </c>
      <c r="H83" s="107">
        <f>SUM($B$82:H82)</f>
        <v>10595223.650841724</v>
      </c>
      <c r="I83" s="107">
        <f>SUM($B$82:I82)</f>
        <v>13120264.614626296</v>
      </c>
      <c r="J83" s="107">
        <f>SUM($B$82:J82)</f>
        <v>15894332.88533137</v>
      </c>
      <c r="K83" s="107">
        <f>SUM($B$82:K82)</f>
        <v>18942358.694712006</v>
      </c>
      <c r="L83" s="107">
        <f>SUM($B$82:L82)</f>
        <v>22291801.388183728</v>
      </c>
      <c r="M83" s="107">
        <f>SUM($B$82:M82)</f>
        <v>25972908.885280229</v>
      </c>
      <c r="N83" s="107">
        <f>SUM($B$82:N82)</f>
        <v>30019004.036523711</v>
      </c>
      <c r="O83" s="107">
        <f>SUM($B$82:O82)</f>
        <v>34466800.651587993</v>
      </c>
      <c r="P83" s="107">
        <f>SUM($B$82:P82)</f>
        <v>39356752.303658664</v>
      </c>
      <c r="Q83" s="107">
        <f>SUM($B$82:Q82)</f>
        <v>44733437.33454296</v>
      </c>
      <c r="R83" s="107">
        <f>SUM($B$82:R82)</f>
        <v>50645983.845020361</v>
      </c>
      <c r="S83" s="107">
        <f>SUM($B$82:S82)</f>
        <v>57148538.852873541</v>
      </c>
      <c r="T83" s="107">
        <f>SUM($B$82:T82)</f>
        <v>64300786.241026394</v>
      </c>
      <c r="U83" s="107">
        <f>SUM($B$82:U82)</f>
        <v>72168518.604699165</v>
      </c>
      <c r="V83" s="107">
        <f>SUM($B$82:V82)</f>
        <v>80824268.644400775</v>
      </c>
      <c r="W83" s="107">
        <f>SUM($B$82:W82)</f>
        <v>90348006.346370652</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1402923.8883327984</v>
      </c>
      <c r="E85" s="107">
        <f t="shared" si="26"/>
        <v>1359099.1235758108</v>
      </c>
      <c r="F85" s="107">
        <f t="shared" si="26"/>
        <v>1320708.5875102237</v>
      </c>
      <c r="G85" s="107">
        <f t="shared" si="26"/>
        <v>1283562.2259156145</v>
      </c>
      <c r="H85" s="107">
        <f t="shared" si="26"/>
        <v>1247615.0923200068</v>
      </c>
      <c r="I85" s="107">
        <f t="shared" si="26"/>
        <v>1212823.9574333632</v>
      </c>
      <c r="J85" s="107">
        <f t="shared" si="26"/>
        <v>1179147.244941646</v>
      </c>
      <c r="K85" s="107">
        <f t="shared" si="26"/>
        <v>1146544.966982468</v>
      </c>
      <c r="L85" s="107">
        <f t="shared" si="26"/>
        <v>1114978.6729406386</v>
      </c>
      <c r="M85" s="107">
        <f t="shared" si="26"/>
        <v>1084411.3768443551</v>
      </c>
      <c r="N85" s="107">
        <f t="shared" si="26"/>
        <v>1054807.5105893305</v>
      </c>
      <c r="O85" s="107">
        <f t="shared" si="26"/>
        <v>1026132.8668124044</v>
      </c>
      <c r="P85" s="107">
        <f t="shared" si="26"/>
        <v>998354.54616657866</v>
      </c>
      <c r="Q85" s="107">
        <f t="shared" si="26"/>
        <v>971440.90645089967</v>
      </c>
      <c r="R85" s="107">
        <f t="shared" si="26"/>
        <v>945361.51356064493</v>
      </c>
      <c r="S85" s="107">
        <f t="shared" si="26"/>
        <v>920087.09421927214</v>
      </c>
      <c r="T85" s="107">
        <f t="shared" si="26"/>
        <v>895589.49045037886</v>
      </c>
      <c r="U85" s="107">
        <f t="shared" si="26"/>
        <v>871841.61574551289</v>
      </c>
      <c r="V85" s="107">
        <f t="shared" si="26"/>
        <v>848817.41288183711</v>
      </c>
      <c r="W85" s="107">
        <f t="shared" si="26"/>
        <v>826491.81334240455</v>
      </c>
    </row>
    <row r="86" spans="1:23" ht="21.75" customHeight="1" x14ac:dyDescent="0.25">
      <c r="A86" s="111" t="s">
        <v>251</v>
      </c>
      <c r="B86" s="107">
        <f>SUM(B85)</f>
        <v>0</v>
      </c>
      <c r="C86" s="107">
        <f t="shared" ref="C86:W86" si="27">C85+B86</f>
        <v>977375.2548747079</v>
      </c>
      <c r="D86" s="107">
        <f t="shared" si="27"/>
        <v>2380299.1432075063</v>
      </c>
      <c r="E86" s="107">
        <f t="shared" si="27"/>
        <v>3739398.2667833171</v>
      </c>
      <c r="F86" s="107">
        <f t="shared" si="27"/>
        <v>5060106.8542935411</v>
      </c>
      <c r="G86" s="107">
        <f t="shared" si="27"/>
        <v>6343669.0802091556</v>
      </c>
      <c r="H86" s="107">
        <f t="shared" si="27"/>
        <v>7591284.1725291628</v>
      </c>
      <c r="I86" s="107">
        <f t="shared" si="27"/>
        <v>8804108.1299625263</v>
      </c>
      <c r="J86" s="107">
        <f t="shared" si="27"/>
        <v>9983255.3749041725</v>
      </c>
      <c r="K86" s="107">
        <f t="shared" si="27"/>
        <v>11129800.34188664</v>
      </c>
      <c r="L86" s="107">
        <f t="shared" si="27"/>
        <v>12244779.014827278</v>
      </c>
      <c r="M86" s="107">
        <f t="shared" si="27"/>
        <v>13329190.391671633</v>
      </c>
      <c r="N86" s="107">
        <f t="shared" si="27"/>
        <v>14383997.902260963</v>
      </c>
      <c r="O86" s="107">
        <f t="shared" si="27"/>
        <v>15410130.769073367</v>
      </c>
      <c r="P86" s="107">
        <f t="shared" si="27"/>
        <v>16408485.315239945</v>
      </c>
      <c r="Q86" s="107">
        <f t="shared" si="27"/>
        <v>17379926.221690845</v>
      </c>
      <c r="R86" s="107">
        <f t="shared" si="27"/>
        <v>18325287.73525149</v>
      </c>
      <c r="S86" s="107">
        <f t="shared" si="27"/>
        <v>19245374.829470761</v>
      </c>
      <c r="T86" s="107">
        <f t="shared" si="27"/>
        <v>20140964.31992114</v>
      </c>
      <c r="U86" s="107">
        <f t="shared" si="27"/>
        <v>21012805.935666654</v>
      </c>
      <c r="V86" s="107">
        <f t="shared" si="27"/>
        <v>21861623.348548491</v>
      </c>
      <c r="W86" s="107">
        <f t="shared" si="27"/>
        <v>22688115.161890894</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A3896-E5C1-4F2C-90C5-5AA359408DA1}">
  <sheetPr codeName="Лист11">
    <pageSetUpPr fitToPage="1"/>
  </sheetPr>
  <dimension ref="A1:AN54"/>
  <sheetViews>
    <sheetView zoomScale="60" zoomScaleNormal="60" workbookViewId="0">
      <pane xSplit="2" ySplit="24" topLeftCell="C49" activePane="bottomRight" state="frozen"/>
      <selection activeCell="A9" sqref="A9:O9"/>
      <selection pane="topRight" activeCell="A9" sqref="A9:O9"/>
      <selection pane="bottomLeft" activeCell="A9" sqref="A9:O9"/>
      <selection pane="bottomRight" activeCell="I51" sqref="I51"/>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2" t="str">
        <f>'1. паспорт местоположение'!$A$5:$C$5</f>
        <v>Год раскрытия информации: 2025 год</v>
      </c>
      <c r="B5" s="222"/>
      <c r="C5" s="222"/>
      <c r="D5" s="222"/>
      <c r="E5" s="222"/>
      <c r="F5" s="222"/>
      <c r="G5" s="222"/>
      <c r="H5" s="222"/>
      <c r="I5" s="222"/>
      <c r="J5" s="222"/>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23" t="s">
        <v>3</v>
      </c>
      <c r="B7" s="223"/>
      <c r="C7" s="223"/>
      <c r="D7" s="223"/>
      <c r="E7" s="223"/>
      <c r="F7" s="223"/>
      <c r="G7" s="223"/>
      <c r="H7" s="223"/>
      <c r="I7" s="223"/>
      <c r="J7" s="223"/>
    </row>
    <row r="8" spans="1:40" x14ac:dyDescent="0.25">
      <c r="A8" s="265"/>
      <c r="B8" s="265"/>
      <c r="C8" s="265"/>
      <c r="D8" s="265"/>
      <c r="E8" s="265"/>
      <c r="F8" s="265"/>
      <c r="G8" s="265"/>
      <c r="H8" s="265"/>
      <c r="I8" s="265"/>
      <c r="J8" s="265"/>
    </row>
    <row r="9" spans="1:40" x14ac:dyDescent="0.25">
      <c r="A9" s="224" t="s">
        <v>4</v>
      </c>
      <c r="B9" s="224"/>
      <c r="C9" s="224"/>
      <c r="D9" s="224"/>
      <c r="E9" s="224"/>
      <c r="F9" s="224"/>
      <c r="G9" s="224"/>
      <c r="H9" s="224"/>
      <c r="I9" s="224"/>
      <c r="J9" s="224"/>
    </row>
    <row r="10" spans="1:40" x14ac:dyDescent="0.25">
      <c r="A10" s="219" t="s">
        <v>5</v>
      </c>
      <c r="B10" s="219"/>
      <c r="C10" s="219"/>
      <c r="D10" s="219"/>
      <c r="E10" s="219"/>
      <c r="F10" s="219"/>
      <c r="G10" s="219"/>
      <c r="H10" s="219"/>
      <c r="I10" s="219"/>
      <c r="J10" s="219"/>
    </row>
    <row r="11" spans="1:40" x14ac:dyDescent="0.25">
      <c r="A11" s="265"/>
      <c r="B11" s="265"/>
      <c r="C11" s="265"/>
      <c r="D11" s="265"/>
      <c r="E11" s="265"/>
      <c r="F11" s="265"/>
      <c r="G11" s="265"/>
      <c r="H11" s="265"/>
      <c r="I11" s="265"/>
      <c r="J11" s="265"/>
    </row>
    <row r="12" spans="1:40" x14ac:dyDescent="0.25">
      <c r="A12" s="224" t="str">
        <f>'1. паспорт местоположение'!$A$12</f>
        <v>O_СГЭС_15</v>
      </c>
      <c r="B12" s="224"/>
      <c r="C12" s="224"/>
      <c r="D12" s="224"/>
      <c r="E12" s="224"/>
      <c r="F12" s="224"/>
      <c r="G12" s="224"/>
      <c r="H12" s="224"/>
      <c r="I12" s="224"/>
      <c r="J12" s="224"/>
    </row>
    <row r="13" spans="1:40" x14ac:dyDescent="0.25">
      <c r="A13" s="219" t="s">
        <v>7</v>
      </c>
      <c r="B13" s="219"/>
      <c r="C13" s="219"/>
      <c r="D13" s="219"/>
      <c r="E13" s="219"/>
      <c r="F13" s="219"/>
      <c r="G13" s="219"/>
      <c r="H13" s="219"/>
      <c r="I13" s="219"/>
      <c r="J13" s="219"/>
    </row>
    <row r="14" spans="1:40" x14ac:dyDescent="0.25">
      <c r="A14" s="219"/>
      <c r="B14" s="219"/>
      <c r="C14" s="219"/>
      <c r="D14" s="219"/>
      <c r="E14" s="219"/>
      <c r="F14" s="219"/>
      <c r="G14" s="219"/>
      <c r="H14" s="219"/>
      <c r="I14" s="219"/>
      <c r="J14" s="219"/>
    </row>
    <row r="15" spans="1:40" ht="32.25" customHeight="1" x14ac:dyDescent="0.25">
      <c r="A15" s="21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Пермском крае на территории Соликамского городского округа класса напряжения 0,22 (0,4) кВ (15 т.у.)</v>
      </c>
      <c r="B15" s="218"/>
      <c r="C15" s="218"/>
      <c r="D15" s="218"/>
      <c r="E15" s="218"/>
      <c r="F15" s="218"/>
      <c r="G15" s="218"/>
      <c r="H15" s="218"/>
      <c r="I15" s="218"/>
      <c r="J15" s="218"/>
    </row>
    <row r="16" spans="1:40" x14ac:dyDescent="0.25">
      <c r="A16" s="219" t="s">
        <v>8</v>
      </c>
      <c r="B16" s="219"/>
      <c r="C16" s="219"/>
      <c r="D16" s="219"/>
      <c r="E16" s="219"/>
      <c r="F16" s="219"/>
      <c r="G16" s="219"/>
      <c r="H16" s="219"/>
      <c r="I16" s="219"/>
      <c r="J16" s="219"/>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68" t="s">
        <v>263</v>
      </c>
      <c r="B19" s="268"/>
      <c r="C19" s="268"/>
      <c r="D19" s="268"/>
      <c r="E19" s="268"/>
      <c r="F19" s="268"/>
      <c r="G19" s="268"/>
      <c r="H19" s="268"/>
      <c r="I19" s="268"/>
      <c r="J19" s="268"/>
    </row>
    <row r="20" spans="1:10" customFormat="1" x14ac:dyDescent="0.25">
      <c r="A20" s="138"/>
      <c r="B20" s="138"/>
      <c r="C20" s="135"/>
      <c r="D20" s="135"/>
      <c r="E20" s="135"/>
      <c r="F20" s="135"/>
      <c r="G20" s="135"/>
      <c r="H20" s="135"/>
      <c r="I20" s="135"/>
      <c r="J20" s="135"/>
    </row>
    <row r="21" spans="1:10" customFormat="1" x14ac:dyDescent="0.25">
      <c r="A21" s="234" t="s">
        <v>264</v>
      </c>
      <c r="B21" s="234" t="s">
        <v>265</v>
      </c>
      <c r="C21" s="233" t="s">
        <v>266</v>
      </c>
      <c r="D21" s="233"/>
      <c r="E21" s="233"/>
      <c r="F21" s="233"/>
      <c r="G21" s="234" t="s">
        <v>267</v>
      </c>
      <c r="H21" s="239" t="s">
        <v>268</v>
      </c>
      <c r="I21" s="234" t="s">
        <v>269</v>
      </c>
      <c r="J21" s="234" t="s">
        <v>270</v>
      </c>
    </row>
    <row r="22" spans="1:10" customFormat="1" ht="46.5" customHeight="1" x14ac:dyDescent="0.25">
      <c r="A22" s="234"/>
      <c r="B22" s="234"/>
      <c r="C22" s="240" t="s">
        <v>271</v>
      </c>
      <c r="D22" s="240"/>
      <c r="E22" s="237" t="s">
        <v>272</v>
      </c>
      <c r="F22" s="238"/>
      <c r="G22" s="234"/>
      <c r="H22" s="241"/>
      <c r="I22" s="234"/>
      <c r="J22" s="234"/>
    </row>
    <row r="23" spans="1:10" customFormat="1" ht="31.5" x14ac:dyDescent="0.25">
      <c r="A23" s="234"/>
      <c r="B23" s="234"/>
      <c r="C23" s="139" t="s">
        <v>273</v>
      </c>
      <c r="D23" s="139" t="s">
        <v>274</v>
      </c>
      <c r="E23" s="139" t="s">
        <v>273</v>
      </c>
      <c r="F23" s="139" t="s">
        <v>274</v>
      </c>
      <c r="G23" s="234"/>
      <c r="H23" s="240"/>
      <c r="I23" s="234"/>
      <c r="J23" s="234"/>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86" t="s">
        <v>258</v>
      </c>
      <c r="J25" s="187" t="s">
        <v>258</v>
      </c>
    </row>
    <row r="26" spans="1:10" customFormat="1" x14ac:dyDescent="0.25">
      <c r="A26" s="140" t="s">
        <v>276</v>
      </c>
      <c r="B26" s="143" t="s">
        <v>277</v>
      </c>
      <c r="C26" s="144" t="s">
        <v>104</v>
      </c>
      <c r="D26" s="144" t="s">
        <v>104</v>
      </c>
      <c r="E26" s="144" t="s">
        <v>104</v>
      </c>
      <c r="F26" s="144" t="s">
        <v>104</v>
      </c>
      <c r="G26" s="145"/>
      <c r="H26" s="145"/>
      <c r="I26" s="188" t="s">
        <v>258</v>
      </c>
      <c r="J26" s="188" t="s">
        <v>258</v>
      </c>
    </row>
    <row r="27" spans="1:10" customFormat="1" ht="31.5" x14ac:dyDescent="0.25">
      <c r="A27" s="140" t="s">
        <v>278</v>
      </c>
      <c r="B27" s="143" t="s">
        <v>279</v>
      </c>
      <c r="C27" s="144" t="s">
        <v>104</v>
      </c>
      <c r="D27" s="144" t="s">
        <v>104</v>
      </c>
      <c r="E27" s="144" t="s">
        <v>104</v>
      </c>
      <c r="F27" s="144" t="s">
        <v>104</v>
      </c>
      <c r="G27" s="145"/>
      <c r="H27" s="145"/>
      <c r="I27" s="188" t="s">
        <v>258</v>
      </c>
      <c r="J27" s="188" t="s">
        <v>258</v>
      </c>
    </row>
    <row r="28" spans="1:10" customFormat="1" ht="63" x14ac:dyDescent="0.25">
      <c r="A28" s="140" t="s">
        <v>280</v>
      </c>
      <c r="B28" s="143" t="s">
        <v>281</v>
      </c>
      <c r="C28" s="144" t="s">
        <v>104</v>
      </c>
      <c r="D28" s="144" t="s">
        <v>104</v>
      </c>
      <c r="E28" s="144" t="s">
        <v>104</v>
      </c>
      <c r="F28" s="144" t="s">
        <v>104</v>
      </c>
      <c r="G28" s="145"/>
      <c r="H28" s="145"/>
      <c r="I28" s="145" t="s">
        <v>258</v>
      </c>
      <c r="J28" s="145" t="s">
        <v>258</v>
      </c>
    </row>
    <row r="29" spans="1:10" customFormat="1" ht="31.5" x14ac:dyDescent="0.25">
      <c r="A29" s="140" t="s">
        <v>282</v>
      </c>
      <c r="B29" s="143" t="s">
        <v>283</v>
      </c>
      <c r="C29" s="144" t="s">
        <v>104</v>
      </c>
      <c r="D29" s="144" t="s">
        <v>104</v>
      </c>
      <c r="E29" s="144" t="s">
        <v>104</v>
      </c>
      <c r="F29" s="144" t="s">
        <v>104</v>
      </c>
      <c r="G29" s="145"/>
      <c r="H29" s="145"/>
      <c r="I29" s="188" t="s">
        <v>258</v>
      </c>
      <c r="J29" s="188" t="s">
        <v>258</v>
      </c>
    </row>
    <row r="30" spans="1:10" customFormat="1" ht="31.5" x14ac:dyDescent="0.25">
      <c r="A30" s="140" t="s">
        <v>284</v>
      </c>
      <c r="B30" s="143" t="s">
        <v>285</v>
      </c>
      <c r="C30" s="144" t="s">
        <v>104</v>
      </c>
      <c r="D30" s="144" t="s">
        <v>104</v>
      </c>
      <c r="E30" s="144" t="s">
        <v>104</v>
      </c>
      <c r="F30" s="144" t="s">
        <v>104</v>
      </c>
      <c r="G30" s="145"/>
      <c r="H30" s="145"/>
      <c r="I30" s="145" t="s">
        <v>258</v>
      </c>
      <c r="J30" s="145" t="s">
        <v>258</v>
      </c>
    </row>
    <row r="31" spans="1:10" customFormat="1" ht="31.5" x14ac:dyDescent="0.25">
      <c r="A31" s="140" t="s">
        <v>286</v>
      </c>
      <c r="B31" s="146" t="s">
        <v>287</v>
      </c>
      <c r="C31" s="144" t="s">
        <v>104</v>
      </c>
      <c r="D31" s="144" t="s">
        <v>104</v>
      </c>
      <c r="E31" s="144" t="s">
        <v>104</v>
      </c>
      <c r="F31" s="144" t="s">
        <v>104</v>
      </c>
      <c r="G31" s="145"/>
      <c r="H31" s="145"/>
      <c r="I31" s="145" t="s">
        <v>258</v>
      </c>
      <c r="J31" s="145" t="s">
        <v>258</v>
      </c>
    </row>
    <row r="32" spans="1:10" customFormat="1" ht="31.5" x14ac:dyDescent="0.25">
      <c r="A32" s="140" t="s">
        <v>288</v>
      </c>
      <c r="B32" s="146" t="s">
        <v>289</v>
      </c>
      <c r="C32" s="144" t="s">
        <v>104</v>
      </c>
      <c r="D32" s="144" t="s">
        <v>104</v>
      </c>
      <c r="E32" s="144" t="s">
        <v>104</v>
      </c>
      <c r="F32" s="144" t="s">
        <v>104</v>
      </c>
      <c r="G32" s="145"/>
      <c r="H32" s="145"/>
      <c r="I32" s="145" t="s">
        <v>258</v>
      </c>
      <c r="J32" s="145" t="s">
        <v>258</v>
      </c>
    </row>
    <row r="33" spans="1:10" customFormat="1" ht="47.25" x14ac:dyDescent="0.25">
      <c r="A33" s="140" t="s">
        <v>290</v>
      </c>
      <c r="B33" s="146" t="s">
        <v>291</v>
      </c>
      <c r="C33" s="144" t="s">
        <v>104</v>
      </c>
      <c r="D33" s="144" t="s">
        <v>104</v>
      </c>
      <c r="E33" s="144" t="s">
        <v>104</v>
      </c>
      <c r="F33" s="144" t="s">
        <v>104</v>
      </c>
      <c r="G33" s="145"/>
      <c r="H33" s="145"/>
      <c r="I33" s="145" t="s">
        <v>258</v>
      </c>
      <c r="J33" s="145" t="s">
        <v>258</v>
      </c>
    </row>
    <row r="34" spans="1:10" customFormat="1" ht="63" x14ac:dyDescent="0.25">
      <c r="A34" s="140" t="s">
        <v>292</v>
      </c>
      <c r="B34" s="146" t="s">
        <v>293</v>
      </c>
      <c r="C34" s="144" t="s">
        <v>104</v>
      </c>
      <c r="D34" s="144" t="s">
        <v>104</v>
      </c>
      <c r="E34" s="144" t="s">
        <v>104</v>
      </c>
      <c r="F34" s="144" t="s">
        <v>104</v>
      </c>
      <c r="G34" s="145"/>
      <c r="H34" s="145"/>
      <c r="I34" s="145" t="s">
        <v>258</v>
      </c>
      <c r="J34" s="145" t="s">
        <v>258</v>
      </c>
    </row>
    <row r="35" spans="1:10" customFormat="1" ht="31.5" x14ac:dyDescent="0.25">
      <c r="A35" s="140" t="s">
        <v>294</v>
      </c>
      <c r="B35" s="146" t="s">
        <v>295</v>
      </c>
      <c r="C35" s="144" t="s">
        <v>104</v>
      </c>
      <c r="D35" s="144" t="s">
        <v>104</v>
      </c>
      <c r="E35" s="144" t="s">
        <v>104</v>
      </c>
      <c r="F35" s="144" t="s">
        <v>104</v>
      </c>
      <c r="G35" s="145"/>
      <c r="H35" s="145"/>
      <c r="I35" s="145" t="s">
        <v>258</v>
      </c>
      <c r="J35" s="145" t="s">
        <v>258</v>
      </c>
    </row>
    <row r="36" spans="1:10" customFormat="1" ht="31.5" x14ac:dyDescent="0.25">
      <c r="A36" s="140" t="s">
        <v>296</v>
      </c>
      <c r="B36" s="146" t="s">
        <v>297</v>
      </c>
      <c r="C36" s="144" t="s">
        <v>104</v>
      </c>
      <c r="D36" s="144" t="s">
        <v>104</v>
      </c>
      <c r="E36" s="144" t="s">
        <v>104</v>
      </c>
      <c r="F36" s="144" t="s">
        <v>104</v>
      </c>
      <c r="G36" s="145"/>
      <c r="H36" s="145"/>
      <c r="I36" s="145" t="s">
        <v>258</v>
      </c>
      <c r="J36" s="145" t="s">
        <v>258</v>
      </c>
    </row>
    <row r="37" spans="1:10" customFormat="1" x14ac:dyDescent="0.25">
      <c r="A37" s="140" t="s">
        <v>298</v>
      </c>
      <c r="B37" s="146" t="s">
        <v>299</v>
      </c>
      <c r="C37" s="144" t="s">
        <v>104</v>
      </c>
      <c r="D37" s="144" t="s">
        <v>104</v>
      </c>
      <c r="E37" s="144" t="s">
        <v>104</v>
      </c>
      <c r="F37" s="144" t="s">
        <v>104</v>
      </c>
      <c r="G37" s="145"/>
      <c r="H37" s="145"/>
      <c r="I37" s="145" t="s">
        <v>258</v>
      </c>
      <c r="J37" s="145" t="s">
        <v>258</v>
      </c>
    </row>
    <row r="38" spans="1:10" customFormat="1" x14ac:dyDescent="0.25">
      <c r="A38" s="140" t="s">
        <v>300</v>
      </c>
      <c r="B38" s="141" t="s">
        <v>301</v>
      </c>
      <c r="C38" s="145" t="s">
        <v>258</v>
      </c>
      <c r="D38" s="145" t="s">
        <v>258</v>
      </c>
      <c r="E38" s="145" t="s">
        <v>258</v>
      </c>
      <c r="F38" s="145" t="s">
        <v>258</v>
      </c>
      <c r="G38" s="145"/>
      <c r="H38" s="145"/>
      <c r="I38" s="186" t="s">
        <v>258</v>
      </c>
      <c r="J38" s="186" t="s">
        <v>258</v>
      </c>
    </row>
    <row r="39" spans="1:10" customFormat="1" ht="63" x14ac:dyDescent="0.25">
      <c r="A39" s="140" t="s">
        <v>15</v>
      </c>
      <c r="B39" s="146" t="s">
        <v>302</v>
      </c>
      <c r="C39" s="144">
        <v>45946</v>
      </c>
      <c r="D39" s="144">
        <v>47407</v>
      </c>
      <c r="E39" s="144">
        <v>45946</v>
      </c>
      <c r="F39" s="144">
        <v>47407</v>
      </c>
      <c r="G39" s="145" t="s">
        <v>557</v>
      </c>
      <c r="H39" s="145" t="s">
        <v>557</v>
      </c>
      <c r="I39" s="145" t="s">
        <v>558</v>
      </c>
      <c r="J39" s="145" t="s">
        <v>559</v>
      </c>
    </row>
    <row r="40" spans="1:10" customFormat="1" x14ac:dyDescent="0.25">
      <c r="A40" s="140" t="s">
        <v>303</v>
      </c>
      <c r="B40" s="146" t="s">
        <v>304</v>
      </c>
      <c r="C40" s="144">
        <v>45956</v>
      </c>
      <c r="D40" s="144">
        <v>47417</v>
      </c>
      <c r="E40" s="144">
        <v>45956</v>
      </c>
      <c r="F40" s="144">
        <v>47417</v>
      </c>
      <c r="G40" s="145" t="s">
        <v>554</v>
      </c>
      <c r="H40" s="145" t="s">
        <v>554</v>
      </c>
      <c r="I40" s="145" t="s">
        <v>555</v>
      </c>
      <c r="J40" s="145" t="s">
        <v>555</v>
      </c>
    </row>
    <row r="41" spans="1:10" customFormat="1" ht="47.25" x14ac:dyDescent="0.25">
      <c r="A41" s="140" t="s">
        <v>305</v>
      </c>
      <c r="B41" s="141" t="s">
        <v>306</v>
      </c>
      <c r="C41" s="145" t="s">
        <v>258</v>
      </c>
      <c r="D41" s="145" t="s">
        <v>258</v>
      </c>
      <c r="E41" s="145" t="s">
        <v>258</v>
      </c>
      <c r="F41" s="145" t="s">
        <v>258</v>
      </c>
      <c r="G41" s="145"/>
      <c r="H41" s="145"/>
      <c r="I41" s="186" t="s">
        <v>258</v>
      </c>
      <c r="J41" s="186" t="s">
        <v>258</v>
      </c>
    </row>
    <row r="42" spans="1:10" customFormat="1" ht="54" customHeight="1" x14ac:dyDescent="0.25">
      <c r="A42" s="140" t="s">
        <v>17</v>
      </c>
      <c r="B42" s="146" t="s">
        <v>307</v>
      </c>
      <c r="C42" s="144">
        <v>45961</v>
      </c>
      <c r="D42" s="144">
        <v>47422</v>
      </c>
      <c r="E42" s="144">
        <v>45961</v>
      </c>
      <c r="F42" s="144">
        <v>47422</v>
      </c>
      <c r="G42" s="145" t="s">
        <v>567</v>
      </c>
      <c r="H42" s="145" t="s">
        <v>568</v>
      </c>
      <c r="I42" s="145" t="s">
        <v>560</v>
      </c>
      <c r="J42" s="145" t="s">
        <v>566</v>
      </c>
    </row>
    <row r="43" spans="1:10" customFormat="1" ht="48" customHeight="1" x14ac:dyDescent="0.25">
      <c r="A43" s="140" t="s">
        <v>308</v>
      </c>
      <c r="B43" s="146" t="s">
        <v>309</v>
      </c>
      <c r="C43" s="144">
        <v>45971</v>
      </c>
      <c r="D43" s="144">
        <v>47432</v>
      </c>
      <c r="E43" s="144">
        <v>45971</v>
      </c>
      <c r="F43" s="144">
        <v>47432</v>
      </c>
      <c r="G43" s="145" t="s">
        <v>554</v>
      </c>
      <c r="H43" s="145" t="s">
        <v>554</v>
      </c>
      <c r="I43" s="293" t="s">
        <v>529</v>
      </c>
      <c r="J43" s="293" t="s">
        <v>559</v>
      </c>
    </row>
    <row r="44" spans="1:10" customFormat="1" ht="44.25" customHeight="1" x14ac:dyDescent="0.25">
      <c r="A44" s="140" t="s">
        <v>310</v>
      </c>
      <c r="B44" s="146" t="s">
        <v>311</v>
      </c>
      <c r="C44" s="144">
        <v>45981</v>
      </c>
      <c r="D44" s="144">
        <v>47442</v>
      </c>
      <c r="E44" s="144">
        <v>45981</v>
      </c>
      <c r="F44" s="144">
        <v>47442</v>
      </c>
      <c r="G44" s="145" t="s">
        <v>567</v>
      </c>
      <c r="H44" s="145" t="s">
        <v>567</v>
      </c>
      <c r="I44" s="145" t="s">
        <v>560</v>
      </c>
      <c r="J44" s="145" t="s">
        <v>566</v>
      </c>
    </row>
    <row r="45" spans="1:10" customFormat="1" ht="78.75" x14ac:dyDescent="0.25">
      <c r="A45" s="140" t="s">
        <v>312</v>
      </c>
      <c r="B45" s="146" t="s">
        <v>313</v>
      </c>
      <c r="C45" s="144" t="s">
        <v>104</v>
      </c>
      <c r="D45" s="144" t="s">
        <v>104</v>
      </c>
      <c r="E45" s="144" t="s">
        <v>104</v>
      </c>
      <c r="F45" s="144" t="s">
        <v>104</v>
      </c>
      <c r="G45" s="145"/>
      <c r="H45" s="145"/>
      <c r="I45" s="145" t="s">
        <v>258</v>
      </c>
      <c r="J45" s="145" t="s">
        <v>258</v>
      </c>
    </row>
    <row r="46" spans="1:10" customFormat="1" ht="157.5" x14ac:dyDescent="0.25">
      <c r="A46" s="140" t="s">
        <v>314</v>
      </c>
      <c r="B46" s="146" t="s">
        <v>315</v>
      </c>
      <c r="C46" s="144" t="s">
        <v>104</v>
      </c>
      <c r="D46" s="144" t="s">
        <v>104</v>
      </c>
      <c r="E46" s="144" t="s">
        <v>104</v>
      </c>
      <c r="F46" s="144" t="s">
        <v>104</v>
      </c>
      <c r="G46" s="145"/>
      <c r="H46" s="145"/>
      <c r="I46" s="145" t="s">
        <v>258</v>
      </c>
      <c r="J46" s="145" t="s">
        <v>258</v>
      </c>
    </row>
    <row r="47" spans="1:10" customFormat="1" ht="31.5" x14ac:dyDescent="0.25">
      <c r="A47" s="140" t="s">
        <v>316</v>
      </c>
      <c r="B47" s="146" t="s">
        <v>317</v>
      </c>
      <c r="C47" s="144">
        <v>45991</v>
      </c>
      <c r="D47" s="144">
        <v>47452</v>
      </c>
      <c r="E47" s="144">
        <v>45991</v>
      </c>
      <c r="F47" s="144">
        <v>47452</v>
      </c>
      <c r="G47" s="145" t="s">
        <v>567</v>
      </c>
      <c r="H47" s="145" t="s">
        <v>567</v>
      </c>
      <c r="I47" s="145" t="s">
        <v>560</v>
      </c>
      <c r="J47" s="145" t="s">
        <v>566</v>
      </c>
    </row>
    <row r="48" spans="1:10" customFormat="1" ht="31.5" x14ac:dyDescent="0.25">
      <c r="A48" s="140" t="s">
        <v>318</v>
      </c>
      <c r="B48" s="141" t="s">
        <v>319</v>
      </c>
      <c r="C48" s="145" t="s">
        <v>258</v>
      </c>
      <c r="D48" s="145" t="s">
        <v>258</v>
      </c>
      <c r="E48" s="145" t="s">
        <v>258</v>
      </c>
      <c r="F48" s="145" t="s">
        <v>258</v>
      </c>
      <c r="G48" s="145"/>
      <c r="H48" s="145"/>
      <c r="I48" s="186" t="s">
        <v>258</v>
      </c>
      <c r="J48" s="186" t="s">
        <v>258</v>
      </c>
    </row>
    <row r="49" spans="1:10" customFormat="1" ht="31.5" x14ac:dyDescent="0.25">
      <c r="A49" s="140" t="s">
        <v>19</v>
      </c>
      <c r="B49" s="146" t="s">
        <v>320</v>
      </c>
      <c r="C49" s="144">
        <v>46006</v>
      </c>
      <c r="D49" s="144">
        <v>47467</v>
      </c>
      <c r="E49" s="144">
        <v>46006</v>
      </c>
      <c r="F49" s="144">
        <v>47467</v>
      </c>
      <c r="G49" s="145" t="s">
        <v>567</v>
      </c>
      <c r="H49" s="145" t="s">
        <v>567</v>
      </c>
      <c r="I49" s="145" t="s">
        <v>560</v>
      </c>
      <c r="J49" s="145" t="s">
        <v>566</v>
      </c>
    </row>
    <row r="50" spans="1:10" customFormat="1" ht="78.75" x14ac:dyDescent="0.25">
      <c r="A50" s="140" t="s">
        <v>321</v>
      </c>
      <c r="B50" s="146" t="s">
        <v>322</v>
      </c>
      <c r="C50" s="144">
        <v>46006</v>
      </c>
      <c r="D50" s="144">
        <v>47467</v>
      </c>
      <c r="E50" s="144">
        <v>46006</v>
      </c>
      <c r="F50" s="144">
        <v>47467</v>
      </c>
      <c r="G50" s="145" t="s">
        <v>567</v>
      </c>
      <c r="H50" s="145" t="s">
        <v>567</v>
      </c>
      <c r="I50" s="145" t="s">
        <v>560</v>
      </c>
      <c r="J50" s="145" t="s">
        <v>566</v>
      </c>
    </row>
    <row r="51" spans="1:10" customFormat="1" ht="63" x14ac:dyDescent="0.25">
      <c r="A51" s="140" t="s">
        <v>323</v>
      </c>
      <c r="B51" s="146" t="s">
        <v>324</v>
      </c>
      <c r="C51" s="144" t="s">
        <v>104</v>
      </c>
      <c r="D51" s="144" t="s">
        <v>104</v>
      </c>
      <c r="E51" s="144" t="s">
        <v>104</v>
      </c>
      <c r="F51" s="144" t="s">
        <v>104</v>
      </c>
      <c r="G51" s="145"/>
      <c r="H51" s="145"/>
      <c r="I51" s="145" t="s">
        <v>258</v>
      </c>
      <c r="J51" s="145" t="s">
        <v>258</v>
      </c>
    </row>
    <row r="52" spans="1:10" customFormat="1" ht="63" x14ac:dyDescent="0.25">
      <c r="A52" s="140" t="s">
        <v>325</v>
      </c>
      <c r="B52" s="146" t="s">
        <v>326</v>
      </c>
      <c r="C52" s="144" t="s">
        <v>104</v>
      </c>
      <c r="D52" s="144" t="s">
        <v>104</v>
      </c>
      <c r="E52" s="144" t="s">
        <v>104</v>
      </c>
      <c r="F52" s="144" t="s">
        <v>104</v>
      </c>
      <c r="G52" s="145"/>
      <c r="H52" s="145"/>
      <c r="I52" s="145"/>
      <c r="J52" s="145"/>
    </row>
    <row r="53" spans="1:10" customFormat="1" ht="31.5" x14ac:dyDescent="0.25">
      <c r="A53" s="140" t="s">
        <v>327</v>
      </c>
      <c r="B53" s="147" t="s">
        <v>328</v>
      </c>
      <c r="C53" s="144">
        <v>46006</v>
      </c>
      <c r="D53" s="144" t="s">
        <v>540</v>
      </c>
      <c r="E53" s="144">
        <v>46006</v>
      </c>
      <c r="F53" s="144" t="s">
        <v>540</v>
      </c>
      <c r="G53" s="145" t="s">
        <v>567</v>
      </c>
      <c r="H53" s="145" t="s">
        <v>567</v>
      </c>
      <c r="I53" s="145" t="s">
        <v>560</v>
      </c>
      <c r="J53" s="145" t="s">
        <v>566</v>
      </c>
    </row>
    <row r="54" spans="1:10" customFormat="1" ht="31.5" x14ac:dyDescent="0.25">
      <c r="A54" s="140" t="s">
        <v>329</v>
      </c>
      <c r="B54" s="146" t="s">
        <v>330</v>
      </c>
      <c r="C54" s="144" t="s">
        <v>104</v>
      </c>
      <c r="D54" s="144" t="s">
        <v>104</v>
      </c>
      <c r="E54" s="144" t="s">
        <v>104</v>
      </c>
      <c r="F54" s="144" t="s">
        <v>104</v>
      </c>
      <c r="G54" s="145" t="s">
        <v>258</v>
      </c>
      <c r="H54" s="145" t="s">
        <v>258</v>
      </c>
      <c r="I54" s="145" t="s">
        <v>258</v>
      </c>
      <c r="J54" s="145"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honeticPr fontId="76" type="noConversion"/>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OkSana</cp:lastModifiedBy>
  <dcterms:created xsi:type="dcterms:W3CDTF">2024-10-24T19:48:31Z</dcterms:created>
  <dcterms:modified xsi:type="dcterms:W3CDTF">2025-10-24T10:40:37Z</dcterms:modified>
</cp:coreProperties>
</file>