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1EC348B9-0A55-48E5-960E-67B45DA08E25}" xr6:coauthVersionLast="45" xr6:coauthVersionMax="47" xr10:uidLastSave="{00000000-0000-0000-0000-000000000000}"/>
  <bookViews>
    <workbookView xWindow="-120" yWindow="-120" windowWidth="29040" windowHeight="15720" tabRatio="768" firstSheet="5" activeTab="7"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F56" i="10" l="1"/>
  <c r="D31" i="10"/>
  <c r="D32" i="10"/>
  <c r="D33" i="10"/>
  <c r="D34" i="10"/>
  <c r="C35" i="10"/>
  <c r="C56" i="10"/>
  <c r="N56" i="10"/>
  <c r="AG56" i="10" s="1"/>
  <c r="N45" i="10"/>
  <c r="AG45" i="10" s="1"/>
  <c r="N35" i="10"/>
  <c r="D35" i="10" s="1"/>
  <c r="N24" i="10"/>
  <c r="AG24" i="10" s="1"/>
  <c r="AG72" i="10"/>
  <c r="AF72" i="10"/>
  <c r="D72" i="10"/>
  <c r="C72" i="10"/>
  <c r="AG71" i="10"/>
  <c r="AF71" i="10"/>
  <c r="D71" i="10"/>
  <c r="C71" i="10"/>
  <c r="AG70" i="10"/>
  <c r="AF70" i="10"/>
  <c r="D70" i="10"/>
  <c r="C70" i="10"/>
  <c r="AG69" i="10"/>
  <c r="AF69" i="10"/>
  <c r="D69" i="10"/>
  <c r="C69" i="10"/>
  <c r="AG68" i="10"/>
  <c r="AF68" i="10"/>
  <c r="D68" i="10"/>
  <c r="C68" i="10"/>
  <c r="AG67" i="10"/>
  <c r="AF67" i="10"/>
  <c r="D67" i="10"/>
  <c r="C67" i="10"/>
  <c r="AG66" i="10"/>
  <c r="AF66" i="10"/>
  <c r="D66" i="10"/>
  <c r="C66" i="10"/>
  <c r="AG65" i="10"/>
  <c r="AF65" i="10"/>
  <c r="D65" i="10"/>
  <c r="C65" i="10"/>
  <c r="AG64" i="10"/>
  <c r="AF64" i="10"/>
  <c r="D64" i="10"/>
  <c r="C64" i="10"/>
  <c r="AG63" i="10"/>
  <c r="AF63" i="10"/>
  <c r="D63" i="10"/>
  <c r="C63" i="10"/>
  <c r="AG62" i="10"/>
  <c r="AF62" i="10"/>
  <c r="D62" i="10"/>
  <c r="C62" i="10"/>
  <c r="AF61" i="10"/>
  <c r="C61" i="10"/>
  <c r="AG60" i="10"/>
  <c r="AF60" i="10"/>
  <c r="D60" i="10"/>
  <c r="C60" i="10"/>
  <c r="AG59" i="10"/>
  <c r="AF59" i="10"/>
  <c r="D59" i="10"/>
  <c r="C59" i="10"/>
  <c r="AG58" i="10"/>
  <c r="AF58" i="10"/>
  <c r="D58" i="10"/>
  <c r="C58" i="10"/>
  <c r="AG57" i="10"/>
  <c r="AF57" i="10"/>
  <c r="D57" i="10"/>
  <c r="C57" i="10"/>
  <c r="AF55" i="10"/>
  <c r="N55" i="10"/>
  <c r="D55" i="10" s="1"/>
  <c r="C55" i="10"/>
  <c r="AG54" i="10"/>
  <c r="AF54" i="10"/>
  <c r="D54" i="10"/>
  <c r="C54" i="10"/>
  <c r="AG53" i="10"/>
  <c r="AF53" i="10"/>
  <c r="D53" i="10"/>
  <c r="C53" i="10"/>
  <c r="AF52" i="10"/>
  <c r="N61" i="10"/>
  <c r="D52" i="10"/>
  <c r="C52" i="10"/>
  <c r="AG51" i="10"/>
  <c r="AF51" i="10"/>
  <c r="D51" i="10"/>
  <c r="C51" i="10"/>
  <c r="AG50" i="10"/>
  <c r="AF50" i="10"/>
  <c r="D50" i="10"/>
  <c r="C50" i="10"/>
  <c r="AG49" i="10"/>
  <c r="AF49" i="10"/>
  <c r="D49" i="10"/>
  <c r="C49" i="10"/>
  <c r="AG48" i="10"/>
  <c r="AF48" i="10"/>
  <c r="D48" i="10"/>
  <c r="C48" i="10"/>
  <c r="AG47" i="10"/>
  <c r="AF47" i="10"/>
  <c r="D47" i="10"/>
  <c r="C47" i="10"/>
  <c r="AG46" i="10"/>
  <c r="AF46" i="10"/>
  <c r="D46" i="10"/>
  <c r="C46" i="10"/>
  <c r="AF45" i="10"/>
  <c r="C45" i="10"/>
  <c r="AG44" i="10"/>
  <c r="AF44" i="10"/>
  <c r="D44" i="10"/>
  <c r="C44" i="10"/>
  <c r="AG43" i="10"/>
  <c r="AF43" i="10"/>
  <c r="D43" i="10"/>
  <c r="C43" i="10"/>
  <c r="AG42" i="10"/>
  <c r="AF42" i="10"/>
  <c r="D42" i="10"/>
  <c r="C42" i="10"/>
  <c r="AG41" i="10"/>
  <c r="AF41" i="10"/>
  <c r="D41" i="10"/>
  <c r="C41" i="10"/>
  <c r="AG40" i="10"/>
  <c r="AF40" i="10"/>
  <c r="D40" i="10"/>
  <c r="C40" i="10"/>
  <c r="AG39" i="10"/>
  <c r="AF39" i="10"/>
  <c r="D39" i="10"/>
  <c r="C39" i="10"/>
  <c r="AG38" i="10"/>
  <c r="AF38" i="10"/>
  <c r="D38" i="10"/>
  <c r="C38" i="10"/>
  <c r="AG37" i="10"/>
  <c r="AF37" i="10"/>
  <c r="D37" i="10"/>
  <c r="C37" i="10"/>
  <c r="AG36" i="10"/>
  <c r="AF36" i="10"/>
  <c r="D36" i="10"/>
  <c r="C36" i="10"/>
  <c r="AF35" i="10"/>
  <c r="AG34" i="10"/>
  <c r="AF34" i="10"/>
  <c r="C34" i="10"/>
  <c r="AG33" i="10"/>
  <c r="AF33" i="10"/>
  <c r="C33" i="10"/>
  <c r="AG32" i="10"/>
  <c r="AF32" i="10"/>
  <c r="C32" i="10"/>
  <c r="AG31" i="10"/>
  <c r="AF31" i="10"/>
  <c r="C31" i="10"/>
  <c r="AG30" i="10"/>
  <c r="AF30" i="10"/>
  <c r="D30" i="10"/>
  <c r="C30" i="10"/>
  <c r="AG29" i="10"/>
  <c r="AF29" i="10"/>
  <c r="D29" i="10"/>
  <c r="C29" i="10"/>
  <c r="AG28" i="10"/>
  <c r="AF28" i="10"/>
  <c r="D28" i="10"/>
  <c r="C28" i="10"/>
  <c r="AF27" i="10"/>
  <c r="AG27" i="10"/>
  <c r="D27" i="10"/>
  <c r="C27" i="10"/>
  <c r="AG26" i="10"/>
  <c r="AF26" i="10"/>
  <c r="D26" i="10"/>
  <c r="C26" i="10"/>
  <c r="AG25" i="10"/>
  <c r="AF25" i="10"/>
  <c r="D25" i="10"/>
  <c r="C25" i="10"/>
  <c r="AF24" i="10"/>
  <c r="C24" i="10"/>
  <c r="D24" i="10" l="1"/>
  <c r="AG35" i="10"/>
  <c r="D45" i="10"/>
  <c r="D56" i="10"/>
  <c r="AG61" i="10"/>
  <c r="D61" i="10"/>
  <c r="AG52" i="10"/>
  <c r="AG55" i="10"/>
  <c r="A14" i="2" l="1"/>
  <c r="A26" i="11"/>
  <c r="Q22" i="2" l="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B48" i="8"/>
  <c r="B57" i="8" s="1"/>
  <c r="B79" i="8" s="1"/>
  <c r="C62" i="8"/>
  <c r="E66" i="8"/>
  <c r="F66" i="8" s="1"/>
  <c r="G66" i="8" s="1"/>
  <c r="H66" i="8" s="1"/>
  <c r="I66" i="8" s="1"/>
  <c r="J66" i="8" s="1"/>
  <c r="K66" i="8" s="1"/>
  <c r="L66" i="8" s="1"/>
  <c r="M66" i="8" s="1"/>
  <c r="N66" i="8" s="1"/>
  <c r="O66" i="8" s="1"/>
  <c r="P66" i="8" s="1"/>
  <c r="Q66" i="8" s="1"/>
  <c r="R66" i="8" s="1"/>
  <c r="S66" i="8" s="1"/>
  <c r="T66" i="8" s="1"/>
  <c r="U66" i="8" s="1"/>
  <c r="V66" i="8" s="1"/>
  <c r="W66" i="8" s="1"/>
  <c r="C48" i="8"/>
  <c r="C57" i="8" s="1"/>
  <c r="C79" i="8" s="1"/>
  <c r="C59" i="8"/>
  <c r="B59" i="8"/>
  <c r="D47" i="8"/>
  <c r="D59" i="8" s="1"/>
  <c r="C61" i="8"/>
  <c r="B62" i="8"/>
  <c r="B61" i="8"/>
  <c r="B58" i="8" l="1"/>
  <c r="B64" i="8" s="1"/>
  <c r="B67" i="8" s="1"/>
  <c r="B74" i="8" s="1"/>
  <c r="C58" i="8"/>
  <c r="D60" i="8"/>
  <c r="D48" i="8"/>
  <c r="D57" i="8" s="1"/>
  <c r="D79" i="8" s="1"/>
  <c r="E47" i="8"/>
  <c r="D61" i="8"/>
  <c r="D62" i="8"/>
  <c r="B69" i="8"/>
  <c r="B78" i="8" l="1"/>
  <c r="D58" i="8"/>
  <c r="D78" i="8" s="1"/>
  <c r="D64" i="8"/>
  <c r="D67" i="8" s="1"/>
  <c r="D69" i="8" s="1"/>
  <c r="E61" i="8"/>
  <c r="E62" i="8"/>
  <c r="E48" i="8"/>
  <c r="E57" i="8" s="1"/>
  <c r="E60" i="8"/>
  <c r="F47" i="8"/>
  <c r="E59" i="8"/>
  <c r="C64" i="8"/>
  <c r="C67" i="8" s="1"/>
  <c r="C78" i="8"/>
  <c r="D74" i="8"/>
  <c r="B70" i="8"/>
  <c r="B71" i="8"/>
  <c r="C74" i="8" l="1"/>
  <c r="C69" i="8"/>
  <c r="E79" i="8"/>
  <c r="E58" i="8"/>
  <c r="E78" i="8" s="1"/>
  <c r="F62" i="8"/>
  <c r="F61" i="8"/>
  <c r="F59" i="8"/>
  <c r="G47" i="8"/>
  <c r="F60" i="8"/>
  <c r="F48" i="8"/>
  <c r="F57" i="8" s="1"/>
  <c r="B77" i="8"/>
  <c r="B82" i="8" s="1"/>
  <c r="D70" i="8"/>
  <c r="F58" i="8" l="1"/>
  <c r="F78" i="8" s="1"/>
  <c r="E64" i="8"/>
  <c r="E67" i="8" s="1"/>
  <c r="E74" i="8" s="1"/>
  <c r="F64" i="8"/>
  <c r="F67" i="8" s="1"/>
  <c r="F79" i="8"/>
  <c r="G60" i="8"/>
  <c r="G48" i="8"/>
  <c r="G57" i="8" s="1"/>
  <c r="G61" i="8"/>
  <c r="H47" i="8"/>
  <c r="G59" i="8"/>
  <c r="G62" i="8"/>
  <c r="C70" i="8"/>
  <c r="C77" i="8" s="1"/>
  <c r="C82" i="8" s="1"/>
  <c r="C85" i="8" s="1"/>
  <c r="D71" i="8"/>
  <c r="B83" i="8"/>
  <c r="B87" i="8"/>
  <c r="E69" i="8" l="1"/>
  <c r="C71" i="8"/>
  <c r="H48" i="8"/>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H71" i="8"/>
  <c r="K58" i="8"/>
  <c r="K78" i="8" s="1"/>
  <c r="L48" i="8"/>
  <c r="L57" i="8" s="1"/>
  <c r="L59" i="8"/>
  <c r="L61" i="8"/>
  <c r="M47" i="8"/>
  <c r="L60" i="8"/>
  <c r="L62" i="8"/>
  <c r="G88" i="8"/>
  <c r="H86" i="8" l="1"/>
  <c r="H89" i="8" s="1"/>
  <c r="K64" i="8"/>
  <c r="K67" i="8" s="1"/>
  <c r="H83" i="8"/>
  <c r="H88" i="8" s="1"/>
  <c r="H87" i="8"/>
  <c r="I77" i="8"/>
  <c r="I82" i="8" s="1"/>
  <c r="I85" i="8" s="1"/>
  <c r="I86" i="8" s="1"/>
  <c r="I89" i="8" s="1"/>
  <c r="J74" i="8"/>
  <c r="J69" i="8"/>
  <c r="J70" i="8" s="1"/>
  <c r="J71" i="8" s="1"/>
  <c r="L58" i="8"/>
  <c r="L64" i="8" s="1"/>
  <c r="L67" i="8" s="1"/>
  <c r="L79" i="8"/>
  <c r="K74" i="8"/>
  <c r="K69" i="8"/>
  <c r="K70" i="8" s="1"/>
  <c r="K71" i="8" s="1"/>
  <c r="M61" i="8"/>
  <c r="M59" i="8"/>
  <c r="N47" i="8"/>
  <c r="M60" i="8"/>
  <c r="M62" i="8"/>
  <c r="M48" i="8"/>
  <c r="M57" i="8" s="1"/>
  <c r="I83" i="8" l="1"/>
  <c r="I88" i="8" s="1"/>
  <c r="I87" i="8"/>
  <c r="L78" i="8"/>
  <c r="J77" i="8"/>
  <c r="J82" i="8" s="1"/>
  <c r="J87" i="8" s="1"/>
  <c r="M58" i="8"/>
  <c r="M78" i="8" s="1"/>
  <c r="N48" i="8"/>
  <c r="N57" i="8" s="1"/>
  <c r="N62" i="8"/>
  <c r="N61" i="8"/>
  <c r="N59" i="8"/>
  <c r="N60" i="8"/>
  <c r="O47" i="8"/>
  <c r="M79" i="8"/>
  <c r="L74" i="8"/>
  <c r="L69" i="8"/>
  <c r="J85" i="8" l="1"/>
  <c r="J86" i="8" s="1"/>
  <c r="J89" i="8" s="1"/>
  <c r="M64" i="8"/>
  <c r="M67" i="8" s="1"/>
  <c r="M74" i="8" s="1"/>
  <c r="K77" i="8"/>
  <c r="K82" i="8" s="1"/>
  <c r="K85" i="8" s="1"/>
  <c r="K86" i="8" s="1"/>
  <c r="K89" i="8" s="1"/>
  <c r="J83" i="8"/>
  <c r="J88" i="8" s="1"/>
  <c r="N58" i="8"/>
  <c r="N64" i="8" s="1"/>
  <c r="N67" i="8" s="1"/>
  <c r="L70" i="8"/>
  <c r="L71" i="8" s="1"/>
  <c r="O60" i="8"/>
  <c r="O48" i="8"/>
  <c r="O57" i="8" s="1"/>
  <c r="O61" i="8"/>
  <c r="P47" i="8"/>
  <c r="O59" i="8"/>
  <c r="O62" i="8"/>
  <c r="N79" i="8"/>
  <c r="K87" i="8"/>
  <c r="K83" i="8"/>
  <c r="K88" i="8" s="1"/>
  <c r="M69" i="8" l="1"/>
  <c r="M70" i="8" s="1"/>
  <c r="N78" i="8"/>
  <c r="O58" i="8"/>
  <c r="O64" i="8" s="1"/>
  <c r="O67" i="8" s="1"/>
  <c r="L77" i="8"/>
  <c r="L82" i="8" s="1"/>
  <c r="L83" i="8" s="1"/>
  <c r="L88" i="8" s="1"/>
  <c r="M71" i="8"/>
  <c r="O78" i="8"/>
  <c r="O79" i="8"/>
  <c r="N74" i="8"/>
  <c r="N69" i="8"/>
  <c r="P61" i="8"/>
  <c r="P48" i="8"/>
  <c r="P57" i="8" s="1"/>
  <c r="Q47" i="8"/>
  <c r="P62" i="8"/>
  <c r="P60" i="8"/>
  <c r="P59" i="8"/>
  <c r="M77" i="8"/>
  <c r="M82" i="8" s="1"/>
  <c r="L85" i="8" l="1"/>
  <c r="L86" i="8" s="1"/>
  <c r="L89" i="8" s="1"/>
  <c r="L87" i="8"/>
  <c r="P58" i="8"/>
  <c r="P64" i="8" s="1"/>
  <c r="P67" i="8" s="1"/>
  <c r="P78" i="8"/>
  <c r="P79" i="8"/>
  <c r="Q61" i="8"/>
  <c r="Q60" i="8"/>
  <c r="R47" i="8"/>
  <c r="Q48" i="8"/>
  <c r="Q57" i="8" s="1"/>
  <c r="Q79" i="8" s="1"/>
  <c r="Q62" i="8"/>
  <c r="Q59" i="8"/>
  <c r="N70" i="8"/>
  <c r="N71" i="8" s="1"/>
  <c r="O74" i="8"/>
  <c r="O69" i="8"/>
  <c r="M85" i="8"/>
  <c r="M86" i="8" s="1"/>
  <c r="M89" i="8" s="1"/>
  <c r="M83" i="8"/>
  <c r="M88" i="8" s="1"/>
  <c r="M87" i="8"/>
  <c r="N77" i="8" l="1"/>
  <c r="N82" i="8" s="1"/>
  <c r="N85" i="8" s="1"/>
  <c r="N86" i="8" s="1"/>
  <c r="N89" i="8" s="1"/>
  <c r="Q58" i="8"/>
  <c r="Q78" i="8" s="1"/>
  <c r="R62" i="8"/>
  <c r="R48" i="8"/>
  <c r="R57" i="8" s="1"/>
  <c r="R61" i="8"/>
  <c r="R59" i="8"/>
  <c r="S47" i="8"/>
  <c r="R60" i="8"/>
  <c r="O70" i="8"/>
  <c r="O71" i="8" s="1"/>
  <c r="P74" i="8"/>
  <c r="P69" i="8"/>
  <c r="P70" i="8" s="1"/>
  <c r="N87" i="8"/>
  <c r="N83" i="8" l="1"/>
  <c r="N88" i="8" s="1"/>
  <c r="B32" i="8"/>
  <c r="P71" i="8"/>
  <c r="O77" i="8"/>
  <c r="O82" i="8" s="1"/>
  <c r="O85" i="8" s="1"/>
  <c r="O86" i="8" s="1"/>
  <c r="O89" i="8" s="1"/>
  <c r="R58" i="8"/>
  <c r="B26" i="8" s="1"/>
  <c r="Q64" i="8"/>
  <c r="Q67" i="8" s="1"/>
  <c r="Q69" i="8" s="1"/>
  <c r="B29" i="8"/>
  <c r="R79" i="8"/>
  <c r="R78" i="8"/>
  <c r="S59" i="8"/>
  <c r="T47" i="8"/>
  <c r="S62" i="8"/>
  <c r="S60" i="8"/>
  <c r="S48" i="8"/>
  <c r="S57" i="8" s="1"/>
  <c r="S79" i="8" s="1"/>
  <c r="S61" i="8"/>
  <c r="Q74" i="8" l="1"/>
  <c r="P77" i="8"/>
  <c r="P82" i="8" s="1"/>
  <c r="O87" i="8"/>
  <c r="O83" i="8"/>
  <c r="O88" i="8" s="1"/>
  <c r="R64" i="8"/>
  <c r="R67" i="8" s="1"/>
  <c r="R74" i="8" s="1"/>
  <c r="T60" i="8"/>
  <c r="T62" i="8"/>
  <c r="U47" i="8"/>
  <c r="T59" i="8"/>
  <c r="T48" i="8"/>
  <c r="T57" i="8" s="1"/>
  <c r="T61" i="8"/>
  <c r="S58" i="8"/>
  <c r="S78" i="8" s="1"/>
  <c r="Q70" i="8"/>
  <c r="Q71" i="8" s="1"/>
  <c r="P85" i="8"/>
  <c r="P86" i="8" s="1"/>
  <c r="P89" i="8" s="1"/>
  <c r="P83" i="8"/>
  <c r="P87" i="8"/>
  <c r="P88" i="8" l="1"/>
  <c r="R69" i="8"/>
  <c r="Q77" i="8"/>
  <c r="Q82" i="8" s="1"/>
  <c r="Q83" i="8" s="1"/>
  <c r="Q88" i="8" s="1"/>
  <c r="S64" i="8"/>
  <c r="S67" i="8" s="1"/>
  <c r="S74" i="8" s="1"/>
  <c r="T58" i="8"/>
  <c r="T64" i="8" s="1"/>
  <c r="T67" i="8" s="1"/>
  <c r="T74" i="8" s="1"/>
  <c r="U59" i="8"/>
  <c r="U48" i="8"/>
  <c r="U57" i="8" s="1"/>
  <c r="V47" i="8"/>
  <c r="U60" i="8"/>
  <c r="U62" i="8"/>
  <c r="U61" i="8"/>
  <c r="R70" i="8"/>
  <c r="R71" i="8" s="1"/>
  <c r="T79" i="8"/>
  <c r="Q87" i="8" l="1"/>
  <c r="Q85" i="8"/>
  <c r="Q86" i="8" s="1"/>
  <c r="Q89" i="8" s="1"/>
  <c r="T69" i="8"/>
  <c r="T70" i="8" s="1"/>
  <c r="S69" i="8"/>
  <c r="S70" i="8" s="1"/>
  <c r="T78" i="8"/>
  <c r="R77" i="8"/>
  <c r="R82" i="8" s="1"/>
  <c r="R85" i="8" s="1"/>
  <c r="R86" i="8" s="1"/>
  <c r="V59" i="8"/>
  <c r="V60" i="8"/>
  <c r="V61" i="8"/>
  <c r="V48" i="8"/>
  <c r="V57" i="8" s="1"/>
  <c r="V79" i="8" s="1"/>
  <c r="W47" i="8"/>
  <c r="V62" i="8"/>
  <c r="U79" i="8"/>
  <c r="U58" i="8"/>
  <c r="U64" i="8" s="1"/>
  <c r="U67" i="8" s="1"/>
  <c r="T71" i="8"/>
  <c r="S71" i="8"/>
  <c r="R87" i="8" l="1"/>
  <c r="R83" i="8"/>
  <c r="R88" i="8" s="1"/>
  <c r="S77" i="8"/>
  <c r="S82" i="8" s="1"/>
  <c r="S85" i="8" s="1"/>
  <c r="S86" i="8" s="1"/>
  <c r="S89" i="8" s="1"/>
  <c r="U74" i="8"/>
  <c r="U69" i="8"/>
  <c r="U78" i="8"/>
  <c r="W60" i="8"/>
  <c r="W59" i="8"/>
  <c r="W61" i="8"/>
  <c r="W48" i="8"/>
  <c r="W57" i="8" s="1"/>
  <c r="W79" i="8" s="1"/>
  <c r="W62" i="8"/>
  <c r="V58" i="8"/>
  <c r="V64" i="8" s="1"/>
  <c r="V67" i="8" s="1"/>
  <c r="R89" i="8"/>
  <c r="G28" i="8"/>
  <c r="S83" i="8" l="1"/>
  <c r="S88" i="8" s="1"/>
  <c r="T77" i="8"/>
  <c r="T82" i="8" s="1"/>
  <c r="T87" i="8" s="1"/>
  <c r="S87" i="8"/>
  <c r="V78" i="8"/>
  <c r="V74" i="8"/>
  <c r="V69" i="8"/>
  <c r="V70" i="8" s="1"/>
  <c r="W58" i="8"/>
  <c r="W78" i="8" s="1"/>
  <c r="U70" i="8"/>
  <c r="U77" i="8" s="1"/>
  <c r="U82" i="8" s="1"/>
  <c r="T83" i="8" l="1"/>
  <c r="T88" i="8" s="1"/>
  <c r="T85" i="8"/>
  <c r="T86" i="8" s="1"/>
  <c r="T89" i="8" s="1"/>
  <c r="V77" i="8"/>
  <c r="V82" i="8" s="1"/>
  <c r="V83" i="8" s="1"/>
  <c r="W64" i="8"/>
  <c r="W67" i="8" s="1"/>
  <c r="W69" i="8" s="1"/>
  <c r="V71" i="8"/>
  <c r="U71" i="8"/>
  <c r="U83" i="8"/>
  <c r="U87" i="8"/>
  <c r="U85" i="8"/>
  <c r="U86" i="8" s="1"/>
  <c r="U89" i="8" s="1"/>
  <c r="V85" i="8"/>
  <c r="W70" i="8"/>
  <c r="W77" i="8" s="1"/>
  <c r="U88" i="8" l="1"/>
  <c r="V87" i="8"/>
  <c r="W74" i="8"/>
  <c r="W82" i="8" s="1"/>
  <c r="W71" i="8"/>
  <c r="V86" i="8"/>
  <c r="V89" i="8" s="1"/>
  <c r="V88" i="8"/>
  <c r="W85" i="8" l="1"/>
  <c r="W87" i="8"/>
  <c r="W83" i="8"/>
  <c r="W88" i="8" s="1"/>
  <c r="G26" i="8" s="1"/>
  <c r="W86" i="8"/>
  <c r="W89" i="8" s="1"/>
  <c r="G27" i="8" s="1"/>
</calcChain>
</file>

<file path=xl/sharedStrings.xml><?xml version="1.0" encoding="utf-8"?>
<sst xmlns="http://schemas.openxmlformats.org/spreadsheetml/2006/main" count="1103" uniqueCount="568">
  <si>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</si>
  <si>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</si>
  <si>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</si>
  <si>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</si>
  <si>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</si>
  <si>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</si>
  <si>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</si>
  <si>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</si>
  <si>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</si>
  <si>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</si>
  <si>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</si>
  <si>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</si>
  <si>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</si>
  <si>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</si>
  <si>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</si>
  <si>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</si>
  <si>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</si>
  <si>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</si>
  <si>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</si>
  <si>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</si>
  <si>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</si>
  <si>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</si>
  <si>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</si>
  <si>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</si>
  <si>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</si>
  <si>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</si>
  <si>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</si>
  <si>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</si>
  <si>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</si>
  <si>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</si>
  <si>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</si>
  <si>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</si>
  <si>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</si>
  <si>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</si>
  <si>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</si>
  <si>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</si>
  <si>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</si>
  <si>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</si>
  <si>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</si>
  <si>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</si>
  <si>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</si>
  <si>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</si>
  <si>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</si>
  <si>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</si>
  <si>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</si>
  <si>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</si>
  <si>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</si>
  <si>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</si>
  <si>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</si>
  <si>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</si>
  <si>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</si>
  <si>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</si>
  <si>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</si>
  <si>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</si>
  <si>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</si>
  <si>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</si>
  <si>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</si>
  <si>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</si>
  <si>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</si>
  <si>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</si>
  <si>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</si>
  <si>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</si>
  <si>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</si>
  <si>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</si>
  <si>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</si>
  <si>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</si>
  <si>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</si>
  <si>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</si>
  <si>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</si>
  <si>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</si>
  <si>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</si>
  <si>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</si>
  <si>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</si>
  <si>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</si>
  <si>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</si>
  <si>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</si>
  <si>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</si>
  <si>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</si>
  <si>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</si>
  <si>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</si>
  <si>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</si>
  <si>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</si>
  <si>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</si>
  <si>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</si>
  <si>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</si>
  <si>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</si>
  <si>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</si>
  <si>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</si>
  <si>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</si>
  <si>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</si>
  <si>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</si>
  <si>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</si>
  <si>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</si>
  <si>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</si>
  <si>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</si>
  <si>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</si>
  <si>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</si>
  <si>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</si>
  <si>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</si>
  <si>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</si>
  <si>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</si>
  <si>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</si>
  <si>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</si>
  <si>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</si>
  <si>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</si>
  <si>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</si>
  <si>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</si>
  <si>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</si>
  <si>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</si>
  <si>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</si>
  <si>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</si>
  <si>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</si>
  <si>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</si>
  <si>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</si>
  <si>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</si>
  <si>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</si>
  <si>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</si>
  <si>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</si>
  <si>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</si>
  <si>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</si>
  <si>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</si>
  <si>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</si>
  <si>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</si>
  <si>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</si>
  <si>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</si>
  <si>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</si>
  <si>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</si>
  <si>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</si>
  <si>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</si>
  <si>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</si>
  <si>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</si>
  <si>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</si>
  <si>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</si>
  <si>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</si>
  <si>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</si>
  <si>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</si>
  <si>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</si>
  <si>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</si>
  <si>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</si>
  <si>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</si>
  <si>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</si>
  <si>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</si>
  <si>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</si>
  <si>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</si>
  <si>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</si>
  <si>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</si>
  <si>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</si>
  <si>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</si>
  <si>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</si>
  <si>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</si>
  <si>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</si>
  <si>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</si>
  <si>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</si>
  <si>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</si>
  <si>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</si>
  <si>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</si>
  <si>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</si>
  <si>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</si>
  <si>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</si>
  <si>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</si>
  <si>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</si>
  <si>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</si>
  <si>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</si>
  <si>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</si>
  <si>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</si>
  <si>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</si>
  <si>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</si>
  <si>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</si>
  <si>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</si>
  <si>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</si>
  <si>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</si>
  <si>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</si>
  <si>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</si>
  <si>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</si>
  <si>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</si>
  <si>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</si>
  <si>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</si>
  <si>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</si>
  <si>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</si>
  <si>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</si>
  <si>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</si>
  <si>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</si>
  <si>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</si>
  <si>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</si>
  <si>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</si>
  <si>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</si>
  <si>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</si>
  <si>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</si>
  <si>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</si>
  <si>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</si>
  <si>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</si>
  <si>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</si>
  <si>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</si>
  <si>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</si>
  <si>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</si>
  <si>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</si>
  <si>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</si>
  <si>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</si>
  <si>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</si>
  <si>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</si>
  <si>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</si>
  <si>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</si>
  <si>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</si>
  <si>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</si>
  <si>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</si>
  <si>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</si>
  <si>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</si>
  <si>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</si>
  <si>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</si>
  <si>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</si>
  <si>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</si>
  <si>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</si>
  <si>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</si>
  <si>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</si>
  <si>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</si>
  <si>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</si>
  <si>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</si>
  <si>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</si>
  <si>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</si>
  <si>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</si>
  <si>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</si>
  <si>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</si>
  <si>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</si>
  <si>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</si>
  <si>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</si>
  <si>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</si>
  <si>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</si>
  <si>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</si>
  <si>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</si>
  <si>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</si>
  <si>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</si>
  <si>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</si>
  <si>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</si>
  <si>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</si>
  <si>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</si>
  <si>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</si>
  <si>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</si>
  <si>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</si>
  <si>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</si>
  <si>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</si>
  <si>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</si>
  <si>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</si>
  <si>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</si>
  <si>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</si>
  <si>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</si>
  <si>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</si>
  <si>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</si>
  <si>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</si>
  <si>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</si>
  <si>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</si>
  <si>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</si>
  <si>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</si>
  <si>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</si>
  <si>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</si>
  <si>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</si>
  <si>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</si>
  <si>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</si>
  <si>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</si>
  <si>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</si>
  <si>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</si>
  <si>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</si>
  <si>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</si>
  <si>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</si>
  <si>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</si>
  <si>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</si>
  <si>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</si>
  <si>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</si>
  <si>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</si>
  <si>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</si>
  <si>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</si>
  <si>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</si>
  <si>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</si>
  <si>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</si>
  <si>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</si>
  <si>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</si>
  <si>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</si>
  <si>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</si>
  <si>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</si>
  <si>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</si>
  <si>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</si>
  <si>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</si>
  <si>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</si>
  <si>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</si>
  <si>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</si>
  <si>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</si>
  <si>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</si>
  <si>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</si>
  <si>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</si>
  <si>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</si>
  <si>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</si>
  <si>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</si>
  <si>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</si>
  <si>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</si>
  <si>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</si>
  <si>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</si>
  <si>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</si>
  <si>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</si>
  <si>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</si>
  <si>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</si>
  <si>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</si>
  <si>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</si>
  <si>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</si>
  <si>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</si>
  <si>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</si>
  <si>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</si>
  <si>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</si>
  <si>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</si>
  <si>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</si>
  <si>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</si>
  <si>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</si>
  <si>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</si>
  <si>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</si>
  <si>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</si>
  <si>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</si>
  <si>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</si>
  <si>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</si>
  <si>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</si>
  <si>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</si>
  <si>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</si>
  <si>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</si>
  <si>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</si>
  <si>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</si>
  <si>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</si>
  <si>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</si>
  <si>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</si>
  <si>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</si>
  <si>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</si>
  <si>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</si>
  <si>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</si>
  <si>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</si>
  <si>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</si>
  <si>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</si>
  <si>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</si>
  <si>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</si>
  <si>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</si>
  <si>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</si>
  <si>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</si>
  <si>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</si>
  <si>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</si>
  <si>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</si>
  <si>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</si>
  <si>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</si>
  <si>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</si>
  <si>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</si>
  <si>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</si>
  <si>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</si>
  <si>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</si>
  <si>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</si>
  <si>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</si>
  <si>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</si>
  <si>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</si>
  <si>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</si>
  <si>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</si>
  <si>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</si>
  <si>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</si>
  <si>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</si>
  <si>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</si>
  <si>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</si>
  <si>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</si>
  <si>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</si>
  <si>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</si>
  <si>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</si>
  <si>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</si>
  <si>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</si>
  <si>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</si>
  <si>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</si>
  <si>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</si>
  <si>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</si>
  <si>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</si>
  <si>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</si>
  <si>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</si>
  <si>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</si>
  <si>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</si>
  <si>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</si>
  <si>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</si>
  <si>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</si>
  <si>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</si>
  <si>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</si>
  <si>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</si>
  <si>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</si>
  <si>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</si>
  <si>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</si>
  <si>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</si>
  <si>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</si>
  <si>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</si>
  <si>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</si>
  <si>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</si>
  <si>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</si>
  <si>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</si>
  <si>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</si>
  <si>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</si>
  <si>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</si>
  <si>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</si>
  <si>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</si>
  <si>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</si>
  <si>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</si>
  <si>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</si>
  <si>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</si>
  <si>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</si>
  <si>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</si>
  <si>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</si>
  <si>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</si>
  <si>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</si>
  <si>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</si>
  <si>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</si>
  <si>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</si>
  <si>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</si>
  <si>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</si>
  <si>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</si>
  <si>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</si>
  <si>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</si>
  <si>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</si>
  <si>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</si>
  <si>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</si>
  <si>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</si>
  <si>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</si>
  <si>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</si>
  <si>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</si>
  <si>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</si>
  <si>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</si>
  <si>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</si>
  <si>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</si>
  <si>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</si>
  <si>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</si>
  <si>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</si>
  <si>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</si>
  <si>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</si>
  <si>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</si>
  <si>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</si>
  <si>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</si>
  <si>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</si>
  <si>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</si>
  <si>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</si>
  <si>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</si>
  <si>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</si>
  <si>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</si>
  <si>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</si>
  <si>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</si>
  <si>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</si>
  <si>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</si>
  <si>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</si>
  <si>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</si>
  <si>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</si>
  <si>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</si>
  <si>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</si>
  <si>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</si>
  <si>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</si>
  <si>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</si>
  <si>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</si>
  <si>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</si>
  <si>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</si>
  <si>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</si>
  <si>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</si>
  <si>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</si>
  <si>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</si>
  <si>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</si>
  <si>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</si>
  <si>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</si>
  <si>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</si>
  <si>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</si>
  <si>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</si>
  <si>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</si>
  <si>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</si>
  <si>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</si>
  <si>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</si>
  <si>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</si>
  <si>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</si>
  <si>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</si>
  <si>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</si>
  <si>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</si>
  <si>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</si>
  <si>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</si>
  <si>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</si>
  <si>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</si>
  <si>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</si>
  <si>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</si>
  <si>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</si>
  <si>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</si>
  <si>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</si>
  <si>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</si>
  <si>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</si>
  <si>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</si>
  <si>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</si>
  <si>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</si>
  <si>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</si>
  <si>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</si>
  <si>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</si>
  <si>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</si>
  <si>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</si>
  <si>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</si>
  <si>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</si>
  <si>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</si>
  <si>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</si>
  <si>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</si>
  <si>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</si>
  <si>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</si>
  <si>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</si>
  <si>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</si>
  <si>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</si>
  <si>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</si>
  <si>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</si>
  <si>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</si>
  <si>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</si>
  <si>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</si>
  <si>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</si>
  <si>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</si>
  <si>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</si>
  <si>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</si>
  <si>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</si>
  <si>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</si>
  <si>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</si>
  <si>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</si>
  <si>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</si>
  <si>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</si>
  <si>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</si>
  <si>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</si>
  <si>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</si>
  <si>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</si>
  <si>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</si>
  <si>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</si>
  <si>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</si>
  <si>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</si>
  <si>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</si>
  <si>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</si>
  <si>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</si>
  <si>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</si>
  <si>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</si>
  <si>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</si>
  <si>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</si>
  <si>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</si>
  <si>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</si>
  <si>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</si>
  <si>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</si>
  <si>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</si>
  <si>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t>
  </si>
  <si>
    <t>открыт</t>
  </si>
  <si>
    <t>Сметный расчет</t>
  </si>
  <si>
    <t>III</t>
  </si>
  <si>
    <t>Год раскрытия информации: 2025 год</t>
  </si>
  <si>
    <t>100</t>
  </si>
  <si>
    <t>отсутствует</t>
  </si>
  <si>
    <t>0,67 млн руб с НДС</t>
  </si>
  <si>
    <t>0,56 млн руб без НДС</t>
  </si>
  <si>
    <t>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t>
  </si>
  <si>
    <t>Р_СГЭС_13</t>
  </si>
  <si>
    <r>
      <t xml:space="preserve">Заявка №001-169/24 от 24.07.2024, </t>
    </r>
    <r>
      <rPr>
        <u/>
        <sz val="12"/>
        <color theme="1"/>
        <rFont val="Times New Roman"/>
        <family val="1"/>
        <charset val="204"/>
      </rPr>
      <t>ТУ-156 от 07.08.2024</t>
    </r>
  </si>
  <si>
    <t>Пермский край, г. Соликамск, энергопринимающее устройство расположенно: г. Соликамск, ул. Октябрьская, 103/6</t>
  </si>
  <si>
    <t>ПКУ 6кВ объект производственного помещения</t>
  </si>
  <si>
    <t xml:space="preserve">На изоляторах опоры № 60 ВЛ-6кВ № 7 в сторону разъединителя ТП-549 (абон.) </t>
  </si>
  <si>
    <t>0-км ВЛ
 1-цеп; 0-км ВЛ
 2-цеп; 0-км КЛ; 1-т.у.; 0-шт; 0-МВ×А</t>
  </si>
  <si>
    <t>Договор ТП к сетям ПКГУП "СКЭС"</t>
  </si>
  <si>
    <t>З</t>
  </si>
  <si>
    <t>Оборудование</t>
  </si>
  <si>
    <t>Покупка</t>
  </si>
  <si>
    <t>Высоковольтный интелектуальный прибор учета Нартис-И500-К1Б1-А5SAR1-6кВ-10</t>
  </si>
  <si>
    <t>Установка ПУ</t>
  </si>
  <si>
    <t>0,671310,12</t>
  </si>
  <si>
    <t>Закончен</t>
  </si>
  <si>
    <t>Соликамский муниципальный округ</t>
  </si>
  <si>
    <t>показатель объема финансовых потребностей, необходимых для реализации
мероприятий, направленных на выполнение требований законодательства (Фтз )-0,67</t>
  </si>
  <si>
    <t>Пермский край, Соликамский муниципальный округ</t>
  </si>
  <si>
    <t>коммерческие предложения</t>
  </si>
  <si>
    <t>Аукцион в элнетронной форме</t>
  </si>
  <si>
    <t>ИП Черемискин Д.Г.</t>
  </si>
  <si>
    <t>3393187</t>
  </si>
  <si>
    <t>https://223.rts-tender.ru/</t>
  </si>
  <si>
    <t>март 2025 года</t>
  </si>
  <si>
    <t>пп. 13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</si>
</sst>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1" formatCode="#,##0_ ;\-#,##0\ "/>
    <numFmt numFmtId="172" formatCode="_-* #,##0.00\ _р_._-;\-* #,##0.00\ _р_._-;_-* &quot;-&quot;??\ _р_._-;_-@_-"/>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6">
    <fill>
      <patternFill patternType="none"/>
    </fill>
    <fill>
      <patternFill patternType="gray125"/>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8">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15" fillId="0" borderId="0"/>
    <xf numFmtId="0" fontId="52" fillId="0" borderId="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1" borderId="0" applyNumberFormat="0" applyBorder="0" applyAlignment="0" applyProtection="0"/>
    <xf numFmtId="0" fontId="53" fillId="6" borderId="0" applyNumberFormat="0" applyBorder="0" applyAlignment="0" applyProtection="0"/>
    <xf numFmtId="0" fontId="53" fillId="9" borderId="0" applyNumberFormat="0" applyBorder="0" applyAlignment="0" applyProtection="0"/>
    <xf numFmtId="0" fontId="53" fillId="12" borderId="0" applyNumberFormat="0" applyBorder="0" applyAlignment="0" applyProtection="0"/>
    <xf numFmtId="0" fontId="54" fillId="13" borderId="0" applyNumberFormat="0" applyBorder="0" applyAlignment="0" applyProtection="0"/>
    <xf numFmtId="0" fontId="54" fillId="10" borderId="0" applyNumberFormat="0" applyBorder="0" applyAlignment="0" applyProtection="0"/>
    <xf numFmtId="0" fontId="54" fillId="11" borderId="0" applyNumberFormat="0" applyBorder="0" applyAlignment="0" applyProtection="0"/>
    <xf numFmtId="0" fontId="54" fillId="14" borderId="0" applyNumberFormat="0" applyBorder="0" applyAlignment="0" applyProtection="0"/>
    <xf numFmtId="0" fontId="54" fillId="15" borderId="0" applyNumberFormat="0" applyBorder="0" applyAlignment="0" applyProtection="0"/>
    <xf numFmtId="0" fontId="54" fillId="16" borderId="0" applyNumberFormat="0" applyBorder="0" applyAlignment="0" applyProtection="0"/>
    <xf numFmtId="0" fontId="55" fillId="0" borderId="0"/>
    <xf numFmtId="0" fontId="54" fillId="17" borderId="0" applyNumberFormat="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14" borderId="0" applyNumberFormat="0" applyBorder="0" applyAlignment="0" applyProtection="0"/>
    <xf numFmtId="0" fontId="54" fillId="15" borderId="0" applyNumberFormat="0" applyBorder="0" applyAlignment="0" applyProtection="0"/>
    <xf numFmtId="0" fontId="54" fillId="20" borderId="0" applyNumberFormat="0" applyBorder="0" applyAlignment="0" applyProtection="0"/>
    <xf numFmtId="0" fontId="56" fillId="8" borderId="28" applyNumberFormat="0" applyAlignment="0" applyProtection="0"/>
    <xf numFmtId="0" fontId="57" fillId="21" borderId="29" applyNumberFormat="0" applyAlignment="0" applyProtection="0"/>
    <xf numFmtId="0" fontId="58" fillId="21" borderId="28" applyNumberFormat="0" applyAlignment="0" applyProtection="0"/>
    <xf numFmtId="0" fontId="59" fillId="0" borderId="30" applyNumberFormat="0" applyFill="0" applyAlignment="0" applyProtection="0"/>
    <xf numFmtId="0" fontId="60" fillId="0" borderId="31" applyNumberFormat="0" applyFill="0" applyAlignment="0" applyProtection="0"/>
    <xf numFmtId="0" fontId="61" fillId="0" borderId="32" applyNumberFormat="0" applyFill="0" applyAlignment="0" applyProtection="0"/>
    <xf numFmtId="0" fontId="61" fillId="0" borderId="0" applyNumberFormat="0" applyFill="0" applyBorder="0" applyAlignment="0" applyProtection="0"/>
    <xf numFmtId="0" fontId="62" fillId="0" borderId="33" applyNumberFormat="0" applyFill="0" applyAlignment="0" applyProtection="0"/>
    <xf numFmtId="0" fontId="63" fillId="22" borderId="34" applyNumberFormat="0" applyAlignment="0" applyProtection="0"/>
    <xf numFmtId="0" fontId="64" fillId="0" borderId="0" applyNumberFormat="0" applyFill="0" applyBorder="0" applyAlignment="0" applyProtection="0"/>
    <xf numFmtId="0" fontId="65" fillId="23" borderId="0" applyNumberFormat="0" applyBorder="0" applyAlignment="0" applyProtection="0"/>
    <xf numFmtId="0" fontId="66" fillId="0" borderId="0"/>
    <xf numFmtId="0" fontId="67" fillId="0" borderId="0"/>
    <xf numFmtId="0" fontId="15" fillId="0" borderId="0"/>
    <xf numFmtId="0" fontId="66" fillId="0" borderId="0"/>
    <xf numFmtId="0" fontId="15" fillId="0" borderId="0"/>
    <xf numFmtId="0" fontId="52"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8" fillId="4" borderId="0" applyNumberFormat="0" applyBorder="0" applyAlignment="0" applyProtection="0"/>
    <xf numFmtId="0" fontId="69" fillId="0" borderId="0" applyNumberFormat="0" applyFill="0" applyBorder="0" applyAlignment="0" applyProtection="0"/>
    <xf numFmtId="0" fontId="53" fillId="24" borderId="35" applyNumberFormat="0" applyFont="0" applyAlignment="0" applyProtection="0"/>
    <xf numFmtId="9" fontId="66" fillId="0" borderId="0" applyFont="0" applyFill="0" applyBorder="0" applyAlignment="0" applyProtection="0"/>
    <xf numFmtId="9" fontId="15" fillId="0" borderId="0" applyFont="0" applyFill="0" applyBorder="0" applyAlignment="0" applyProtection="0"/>
    <xf numFmtId="0" fontId="70" fillId="0" borderId="36" applyNumberFormat="0" applyFill="0" applyAlignment="0" applyProtection="0"/>
    <xf numFmtId="0" fontId="71" fillId="0" borderId="0"/>
    <xf numFmtId="0" fontId="72" fillId="0" borderId="0" applyNumberFormat="0" applyFill="0" applyBorder="0" applyAlignment="0" applyProtection="0"/>
    <xf numFmtId="169" fontId="1" fillId="0" borderId="0" applyFont="0" applyFill="0" applyBorder="0" applyAlignment="0" applyProtection="0"/>
    <xf numFmtId="171" fontId="66" fillId="0" borderId="0" applyFont="0" applyFill="0" applyBorder="0" applyAlignment="0" applyProtection="0"/>
    <xf numFmtId="172" fontId="1" fillId="0" borderId="0" applyFont="0" applyFill="0" applyBorder="0" applyAlignment="0" applyProtection="0"/>
    <xf numFmtId="0" fontId="73" fillId="5" borderId="0" applyNumberFormat="0" applyBorder="0" applyAlignment="0" applyProtection="0"/>
  </cellStyleXfs>
  <cellXfs count="287">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4" fontId="11" fillId="0" borderId="1" xfId="0" applyNumberFormat="1" applyFont="1" applyBorder="1" applyAlignment="1">
      <alignment horizontal="center" vertical="center" wrapText="1"/>
    </xf>
    <xf numFmtId="14" fontId="15" fillId="2"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44" fillId="0" borderId="1" xfId="0" applyNumberFormat="1" applyFont="1" applyBorder="1" applyAlignment="1">
      <alignment horizontal="center" vertical="center" wrapText="1"/>
    </xf>
    <xf numFmtId="4" fontId="45" fillId="0" borderId="1" xfId="0" applyNumberFormat="1" applyFont="1" applyBorder="1" applyAlignment="1">
      <alignment horizontal="center" vertical="center" wrapText="1"/>
    </xf>
    <xf numFmtId="4" fontId="15" fillId="25" borderId="1" xfId="0" applyNumberFormat="1" applyFont="1" applyFill="1" applyBorder="1" applyAlignment="1">
      <alignment horizontal="center" vertical="center" wrapText="1"/>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8">
    <cellStyle name="20% - Акцент1 2" xfId="7" xr:uid="{53C5E13D-3D11-46BB-98CC-10E67FD7CC19}"/>
    <cellStyle name="20% - Акцент2 2" xfId="8" xr:uid="{C3D0005C-7527-4C26-9BA3-FABA7F5F0B98}"/>
    <cellStyle name="20% - Акцент3 2" xfId="9" xr:uid="{87937AF3-A1F2-4869-A1FB-CBE2756F65AA}"/>
    <cellStyle name="20% - Акцент4 2" xfId="10" xr:uid="{FEC198FF-FAB2-435D-B628-7E224B404C2F}"/>
    <cellStyle name="20% - Акцент5 2" xfId="11" xr:uid="{C0E2EB67-D0D7-4EF3-A35D-5E9DD7D458D3}"/>
    <cellStyle name="20% - Акцент6 2" xfId="12" xr:uid="{0DD834E9-D8C4-4FEC-A99E-17F4AA7F7B3A}"/>
    <cellStyle name="40% - Акцент1 2" xfId="13" xr:uid="{65F368B4-A586-48AB-B09B-85B33FD047E8}"/>
    <cellStyle name="40% - Акцент2 2" xfId="14" xr:uid="{4973B777-C46B-45B9-AAE4-4ED47939CEB5}"/>
    <cellStyle name="40% - Акцент3 2" xfId="15" xr:uid="{C2530C31-DF8B-4757-AF20-258A8D5CE8E5}"/>
    <cellStyle name="40% - Акцент4 2" xfId="16" xr:uid="{DF467C2D-1F8F-4683-B758-51F02DA4FE6D}"/>
    <cellStyle name="40% - Акцент5 2" xfId="17" xr:uid="{7413E177-75F0-4F6B-ADD0-1B5817CBA049}"/>
    <cellStyle name="40% - Акцент6 2" xfId="18" xr:uid="{B70C2659-6086-41D4-BCA6-4CE4D9FFFB05}"/>
    <cellStyle name="60% - Акцент1 2" xfId="19" xr:uid="{8F7BEC30-07FD-4CD1-8A3A-E7E3233487C3}"/>
    <cellStyle name="60% - Акцент2 2" xfId="20" xr:uid="{3297C6EA-8A9C-42CC-AFCE-A5490104AA07}"/>
    <cellStyle name="60% - Акцент3 2" xfId="21" xr:uid="{EC3A6A9B-AD93-42EA-8474-767D32A22292}"/>
    <cellStyle name="60% - Акцент4 2" xfId="22" xr:uid="{48C7DC08-A054-420B-B90F-CAE66234D260}"/>
    <cellStyle name="60% - Акцент5 2" xfId="23" xr:uid="{AE5A7C40-6EFE-47F2-9352-A5CED2FAC6EE}"/>
    <cellStyle name="60% - Акцент6 2" xfId="24" xr:uid="{9D619A59-A352-4AEF-B045-FEB8EA32E4A4}"/>
    <cellStyle name="Normal 2" xfId="25" xr:uid="{6A1831CD-65AE-444D-B66D-10E2B8975376}"/>
    <cellStyle name="Акцент1 2" xfId="26" xr:uid="{E74AD693-83E0-4E3E-AD24-D06231317502}"/>
    <cellStyle name="Акцент2 2" xfId="27" xr:uid="{EEBCDE6E-738E-4F6D-8039-67E5EDD25887}"/>
    <cellStyle name="Акцент3 2" xfId="28" xr:uid="{F9D9127B-D6AF-4F6A-9C68-476102D3A6D4}"/>
    <cellStyle name="Акцент4 2" xfId="29" xr:uid="{B798805F-2367-48D2-91A8-CF7ABDCF936E}"/>
    <cellStyle name="Акцент5 2" xfId="30" xr:uid="{4622BCDE-DEED-4D3F-B6C1-70E87587670C}"/>
    <cellStyle name="Акцент6 2" xfId="31" xr:uid="{0CDC97A5-A96E-4F05-8631-586AC1E1748E}"/>
    <cellStyle name="Ввод  2" xfId="32" xr:uid="{4C5010F3-995F-4A5D-A342-7E4222210CEC}"/>
    <cellStyle name="Вывод 2" xfId="33" xr:uid="{56012E0A-FBD9-4B9D-A06D-19928B150E39}"/>
    <cellStyle name="Вычисление 2" xfId="34" xr:uid="{C7A72DFB-88E7-454B-9205-6E41811A22DC}"/>
    <cellStyle name="Заголовок 1 2" xfId="35" xr:uid="{F28E1E91-0EA0-42D6-B459-B84036E92674}"/>
    <cellStyle name="Заголовок 2 2" xfId="36" xr:uid="{C5933A59-CA33-4783-AB06-826A0A3A822B}"/>
    <cellStyle name="Заголовок 3 2" xfId="37" xr:uid="{9236F3D3-6FA4-4F97-BC02-0CA570BD6DAC}"/>
    <cellStyle name="Заголовок 4 2" xfId="38" xr:uid="{84FE9656-2318-4C1F-B631-D574F57951ED}"/>
    <cellStyle name="Итог 2" xfId="39" xr:uid="{DE4AC916-9214-41FD-904D-2C192ADEB6FB}"/>
    <cellStyle name="Контрольная ячейка 2" xfId="40" xr:uid="{CE6AC880-5B85-448C-A5A9-EF836DB6C0EF}"/>
    <cellStyle name="Название 2" xfId="41" xr:uid="{4AA52707-1C3E-455E-89C3-9E26EDF87C8D}"/>
    <cellStyle name="Нейтральный 2" xfId="42" xr:uid="{239B04DB-FA06-4FB7-9877-E38674D257D4}"/>
    <cellStyle name="Обычный" xfId="0" builtinId="0"/>
    <cellStyle name="Обычный 12 2" xfId="43" xr:uid="{E4AD71B3-B7F3-4E80-834E-EAB6FDE4C31D}"/>
    <cellStyle name="Обычный 2" xfId="44" xr:uid="{D656D594-5DFB-4BE0-B48E-AB3633D5DDED}"/>
    <cellStyle name="Обычный 3" xfId="5" xr:uid="{9B95DFB7-8D74-49F0-90D3-BF0427E3F807}"/>
    <cellStyle name="Обычный 3 2" xfId="45" xr:uid="{19E892AB-54EC-45D1-BA30-569D2D972EA5}"/>
    <cellStyle name="Обычный 3 2 2 2" xfId="46" xr:uid="{80CC75F6-D657-4269-BE64-D89A94252376}"/>
    <cellStyle name="Обычный 3 2 5 6" xfId="3" xr:uid="{00000000-0005-0000-0000-000001000000}"/>
    <cellStyle name="Обычный 3 21" xfId="47" xr:uid="{38D19905-5488-4FE1-8195-A870E86ADDD4}"/>
    <cellStyle name="Обычный 4" xfId="48" xr:uid="{6FA71CDF-9A01-46FF-8E8D-2835B2D09DA2}"/>
    <cellStyle name="Обычный 4 2" xfId="49" xr:uid="{6778D528-6E16-43EA-8403-528D823E3BC7}"/>
    <cellStyle name="Обычный 5" xfId="6" xr:uid="{C8E9A2CD-8027-41EC-A6E1-B8F4048A2C23}"/>
    <cellStyle name="Обычный 6" xfId="50" xr:uid="{F4D0C07F-F0C5-4F9E-8CD8-FF1998FD31D6}"/>
    <cellStyle name="Обычный 6 2" xfId="51" xr:uid="{032BD7D1-27CD-4526-899D-34EBD9C2F792}"/>
    <cellStyle name="Обычный 6 2 2" xfId="52" xr:uid="{B254CAFC-4C7E-4181-B65F-BD189EA7F298}"/>
    <cellStyle name="Обычный 6 2 3" xfId="53" xr:uid="{AD96DD44-9B1F-44BE-8F48-77B96458589B}"/>
    <cellStyle name="Обычный 7" xfId="2" xr:uid="{00000000-0005-0000-0000-000002000000}"/>
    <cellStyle name="Обычный 7 2" xfId="54" xr:uid="{C124054D-8826-4EAD-B82C-29E256337E06}"/>
    <cellStyle name="Обычный 8" xfId="55" xr:uid="{C7E0DE8D-5349-4CC3-8864-BEF8C58F8DA6}"/>
    <cellStyle name="Плохой 2" xfId="56" xr:uid="{54C5EC64-A117-4243-A9E9-E52B8CC24F73}"/>
    <cellStyle name="Пояснение 2" xfId="57" xr:uid="{F682AA52-8DE1-4F82-8A30-901BC150D968}"/>
    <cellStyle name="Примечание 2" xfId="58" xr:uid="{3C62DC08-D95F-41B0-9372-C08EF9893C75}"/>
    <cellStyle name="Процентный" xfId="1" builtinId="5"/>
    <cellStyle name="Процентный 2" xfId="59" xr:uid="{359B829A-C8AD-4B71-980C-D8F2C73FAAA0}"/>
    <cellStyle name="Процентный 3" xfId="60" xr:uid="{AB73D555-964A-4F8B-9396-C63389D53FE4}"/>
    <cellStyle name="Связанная ячейка 2" xfId="61" xr:uid="{38103EE1-EBED-4523-A930-8F91F4F8EA67}"/>
    <cellStyle name="Стиль 1" xfId="62" xr:uid="{CA341EDC-EA9C-4B09-B054-DF45E4D2A53D}"/>
    <cellStyle name="Текст предупреждения 2" xfId="63" xr:uid="{69BAF078-AE51-4BB6-8DD9-77BC4AD9C18D}"/>
    <cellStyle name="Финансовый 2" xfId="64" xr:uid="{20DD1F53-99B1-4BAC-972C-7FCB8AA351D4}"/>
    <cellStyle name="Финансовый 2 2 2 2 2" xfId="65" xr:uid="{C57A01B0-9F94-41BF-A8A7-04C59D32492E}"/>
    <cellStyle name="Финансовый 3" xfId="66" xr:uid="{9B11E2B2-1637-4231-9D79-D76B246E2D06}"/>
    <cellStyle name="Финансовый 4" xfId="4" xr:uid="{00000000-0005-0000-0000-000004000000}"/>
    <cellStyle name="Хороший 2" xfId="67" xr:uid="{45349221-A469-41B1-8DAE-07D195BB719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2574111.2181690731</c:v>
                </c:pt>
                <c:pt idx="3">
                  <c:v>4320976.8585413285</c:v>
                </c:pt>
                <c:pt idx="4">
                  <c:v>6238055.2868123706</c:v>
                </c:pt>
                <c:pt idx="5">
                  <c:v>8342301.5924389409</c:v>
                </c:pt>
                <c:pt idx="6">
                  <c:v>10652383.49823324</c:v>
                </c:pt>
                <c:pt idx="7">
                  <c:v>13188856.431496115</c:v>
                </c:pt>
                <c:pt idx="8">
                  <c:v>15974356.671679493</c:v>
                </c:pt>
                <c:pt idx="9">
                  <c:v>19033814.456460129</c:v>
                </c:pt>
                <c:pt idx="10">
                  <c:v>22394689.125331849</c:v>
                </c:pt>
                <c:pt idx="11">
                  <c:v>26087228.597828351</c:v>
                </c:pt>
                <c:pt idx="12">
                  <c:v>30133323.749071833</c:v>
                </c:pt>
                <c:pt idx="13">
                  <c:v>34581120.364136115</c:v>
                </c:pt>
                <c:pt idx="14">
                  <c:v>39471072.016206786</c:v>
                </c:pt>
                <c:pt idx="15">
                  <c:v>44847757.047091082</c:v>
                </c:pt>
                <c:pt idx="16">
                  <c:v>50760303.557568483</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1413040.6754817392</c:v>
                </c:pt>
                <c:pt idx="3">
                  <c:v>1368052.0325571743</c:v>
                </c:pt>
                <c:pt idx="4">
                  <c:v>1328631.5158123155</c:v>
                </c:pt>
                <c:pt idx="5">
                  <c:v>1290573.6668909171</c:v>
                </c:pt>
                <c:pt idx="6">
                  <c:v>1253819.9073423983</c:v>
                </c:pt>
                <c:pt idx="7">
                  <c:v>1218314.9441788425</c:v>
                </c:pt>
                <c:pt idx="8">
                  <c:v>1184006.5252473799</c:v>
                </c:pt>
                <c:pt idx="9">
                  <c:v>1150845.2172681442</c:v>
                </c:pt>
                <c:pt idx="10">
                  <c:v>1118784.2041669006</c:v>
                </c:pt>
                <c:pt idx="11">
                  <c:v>1087779.1035932596</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34" zoomScale="55" zoomScaleNormal="55" zoomScaleSheetLayoutView="55" workbookViewId="0">
      <selection activeCell="F40" sqref="F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7" t="s">
        <v>538</v>
      </c>
      <c r="B5" s="217"/>
      <c r="C5" s="217"/>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8" t="s">
        <v>3</v>
      </c>
      <c r="B7" s="218"/>
      <c r="C7" s="218"/>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9" t="s">
        <v>4</v>
      </c>
      <c r="B9" s="219"/>
      <c r="C9" s="219"/>
      <c r="D9" s="11"/>
      <c r="E9" s="11"/>
      <c r="F9"/>
      <c r="G9"/>
      <c r="H9"/>
      <c r="I9"/>
      <c r="J9"/>
      <c r="K9"/>
      <c r="L9"/>
      <c r="M9"/>
      <c r="N9"/>
      <c r="O9"/>
      <c r="P9"/>
      <c r="Q9"/>
      <c r="R9"/>
      <c r="S9"/>
      <c r="T9"/>
      <c r="U9"/>
      <c r="V9"/>
      <c r="W9"/>
      <c r="X9"/>
    </row>
    <row r="10" spans="1:24" s="3" customFormat="1" ht="15.75" x14ac:dyDescent="0.25">
      <c r="A10" s="214" t="s">
        <v>5</v>
      </c>
      <c r="B10" s="214"/>
      <c r="C10" s="214"/>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9" t="s">
        <v>544</v>
      </c>
      <c r="B12" s="219"/>
      <c r="C12" s="219"/>
      <c r="D12" s="11"/>
      <c r="E12" s="11"/>
      <c r="F12"/>
      <c r="G12"/>
      <c r="H12"/>
      <c r="I12"/>
      <c r="J12"/>
      <c r="K12"/>
      <c r="L12"/>
      <c r="M12"/>
      <c r="N12"/>
      <c r="O12"/>
      <c r="P12"/>
      <c r="Q12"/>
      <c r="R12"/>
      <c r="S12"/>
      <c r="T12"/>
      <c r="U12"/>
      <c r="V12"/>
      <c r="W12"/>
      <c r="X12"/>
    </row>
    <row r="13" spans="1:24" s="3" customFormat="1" ht="15.75" x14ac:dyDescent="0.25">
      <c r="A13" s="214" t="s">
        <v>6</v>
      </c>
      <c r="B13" s="214"/>
      <c r="C13" s="214"/>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3" t="s">
        <v>543</v>
      </c>
      <c r="B15" s="213"/>
      <c r="C15" s="213"/>
      <c r="D15" s="11"/>
      <c r="E15" s="11"/>
      <c r="F15"/>
      <c r="G15"/>
      <c r="H15"/>
      <c r="I15"/>
      <c r="J15"/>
      <c r="K15"/>
      <c r="L15"/>
      <c r="M15"/>
      <c r="N15"/>
      <c r="O15"/>
      <c r="P15"/>
      <c r="Q15"/>
      <c r="R15"/>
      <c r="S15"/>
      <c r="T15"/>
      <c r="U15"/>
      <c r="V15"/>
      <c r="W15"/>
      <c r="X15"/>
    </row>
    <row r="16" spans="1:24" s="15" customFormat="1" ht="15" customHeight="1" x14ac:dyDescent="0.25">
      <c r="A16" s="214" t="s">
        <v>7</v>
      </c>
      <c r="B16" s="214"/>
      <c r="C16" s="214"/>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5" t="s">
        <v>8</v>
      </c>
      <c r="B18" s="216"/>
      <c r="C18" s="216"/>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526</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211" t="s">
        <v>523</v>
      </c>
      <c r="D25" s="13"/>
      <c r="E25" s="13"/>
      <c r="F25"/>
      <c r="G25"/>
      <c r="H25"/>
      <c r="I25"/>
      <c r="J25"/>
      <c r="K25"/>
      <c r="L25"/>
      <c r="M25"/>
      <c r="N25"/>
      <c r="O25"/>
      <c r="P25"/>
      <c r="Q25"/>
      <c r="R25"/>
      <c r="S25"/>
      <c r="T25"/>
      <c r="U25"/>
      <c r="V25"/>
      <c r="W25"/>
      <c r="X25"/>
    </row>
    <row r="26" spans="1:24" s="15" customFormat="1" ht="15.75" x14ac:dyDescent="0.25">
      <c r="A26" s="20" t="s">
        <v>18</v>
      </c>
      <c r="B26" s="26" t="s">
        <v>19</v>
      </c>
      <c r="C26" s="212" t="s">
        <v>528</v>
      </c>
      <c r="D26" s="13"/>
      <c r="E26" s="13"/>
      <c r="F26"/>
      <c r="G26"/>
      <c r="H26"/>
      <c r="I26"/>
      <c r="J26"/>
      <c r="K26"/>
      <c r="L26"/>
      <c r="M26"/>
      <c r="N26"/>
      <c r="O26"/>
      <c r="P26"/>
      <c r="Q26"/>
      <c r="R26"/>
      <c r="S26"/>
      <c r="T26"/>
      <c r="U26"/>
      <c r="V26"/>
      <c r="W26"/>
      <c r="X26"/>
    </row>
    <row r="27" spans="1:24" s="15" customFormat="1" ht="31.5" x14ac:dyDescent="0.25">
      <c r="A27" s="20" t="s">
        <v>20</v>
      </c>
      <c r="B27" s="26" t="s">
        <v>21</v>
      </c>
      <c r="C27" s="212" t="s">
        <v>558</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559</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59</v>
      </c>
      <c r="C48" s="27" t="s">
        <v>541</v>
      </c>
    </row>
    <row r="49" spans="1:3" ht="31.5" x14ac:dyDescent="0.25">
      <c r="A49" s="20" t="s">
        <v>60</v>
      </c>
      <c r="B49" s="26" t="s">
        <v>61</v>
      </c>
      <c r="C49" s="28"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C24" activePane="bottomRight" state="frozen"/>
      <selection activeCell="A9" sqref="A9:O9"/>
      <selection pane="topRight" activeCell="A9" sqref="A9:O9"/>
      <selection pane="bottomLeft" activeCell="A9" sqref="A9:O9"/>
      <selection pane="bottomRight" activeCell="X25" sqref="X25"/>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7" t="str">
        <f>'1. паспорт местоположение'!$A$5:$C$5</f>
        <v>Год раскрытия информации: 2025 год</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65"/>
      <c r="AI4" s="65"/>
      <c r="AJ4" s="65"/>
      <c r="AK4" s="65"/>
    </row>
    <row r="5" spans="1:37" ht="10.5" customHeight="1" x14ac:dyDescent="0.3">
      <c r="AK5" s="5"/>
    </row>
    <row r="6" spans="1:37" ht="18.75" x14ac:dyDescent="0.25">
      <c r="A6" s="218" t="s">
        <v>3</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9" t="s">
        <v>4</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154"/>
      <c r="AI8" s="154"/>
      <c r="AJ8" s="154"/>
      <c r="AK8" s="154"/>
    </row>
    <row r="9" spans="1:37" ht="18.75" customHeight="1"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9" t="str">
        <f>'1. паспорт местоположение'!$A$12</f>
        <v>Р_СГЭС_13</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154"/>
      <c r="AI11" s="154"/>
      <c r="AJ11" s="154"/>
      <c r="AK11" s="154"/>
    </row>
    <row r="12" spans="1:37" x14ac:dyDescent="0.25">
      <c r="A12" s="214" t="s">
        <v>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13"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156"/>
      <c r="AI14" s="156"/>
      <c r="AJ14" s="156"/>
      <c r="AK14" s="156"/>
    </row>
    <row r="15" spans="1:37" ht="15.75" customHeight="1"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13"/>
      <c r="AI15" s="13"/>
      <c r="AJ15" s="13"/>
      <c r="AK15" s="13"/>
    </row>
    <row r="16" spans="1:37" ht="10.5" customHeight="1" x14ac:dyDescent="0.25"/>
    <row r="17" spans="1:37" ht="10.5" customHeight="1" x14ac:dyDescent="0.25"/>
    <row r="18" spans="1:37" x14ac:dyDescent="0.25">
      <c r="A18" s="264" t="s">
        <v>330</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8"/>
      <c r="AI18" s="8"/>
      <c r="AJ18" s="8"/>
      <c r="AK18" s="8"/>
    </row>
    <row r="20" spans="1:37" ht="30" customHeight="1" x14ac:dyDescent="0.25">
      <c r="A20" s="230" t="s">
        <v>331</v>
      </c>
      <c r="B20" s="230" t="s">
        <v>332</v>
      </c>
      <c r="C20" s="229" t="s">
        <v>333</v>
      </c>
      <c r="D20" s="229"/>
      <c r="E20" s="228" t="s">
        <v>334</v>
      </c>
      <c r="F20" s="228"/>
      <c r="G20" s="230" t="s">
        <v>335</v>
      </c>
      <c r="H20" s="265">
        <v>2024</v>
      </c>
      <c r="I20" s="266"/>
      <c r="J20" s="266"/>
      <c r="K20" s="266"/>
      <c r="L20" s="265">
        <v>2025</v>
      </c>
      <c r="M20" s="266"/>
      <c r="N20" s="266"/>
      <c r="O20" s="266"/>
      <c r="P20" s="265">
        <v>2026</v>
      </c>
      <c r="Q20" s="266"/>
      <c r="R20" s="266"/>
      <c r="S20" s="266"/>
      <c r="T20" s="265">
        <v>2027</v>
      </c>
      <c r="U20" s="266"/>
      <c r="V20" s="266"/>
      <c r="W20" s="266"/>
      <c r="X20" s="265">
        <v>2028</v>
      </c>
      <c r="Y20" s="266"/>
      <c r="Z20" s="266"/>
      <c r="AA20" s="266"/>
      <c r="AB20" s="265">
        <v>2029</v>
      </c>
      <c r="AC20" s="266"/>
      <c r="AD20" s="266"/>
      <c r="AE20" s="266"/>
      <c r="AF20" s="229" t="s">
        <v>336</v>
      </c>
      <c r="AG20" s="229"/>
      <c r="AH20" s="8"/>
      <c r="AI20" s="8"/>
      <c r="AJ20" s="8"/>
    </row>
    <row r="21" spans="1:37" ht="48" customHeight="1" x14ac:dyDescent="0.25">
      <c r="A21" s="231"/>
      <c r="B21" s="231"/>
      <c r="C21" s="229"/>
      <c r="D21" s="229"/>
      <c r="E21" s="228"/>
      <c r="F21" s="228"/>
      <c r="G21" s="231"/>
      <c r="H21" s="229" t="s">
        <v>270</v>
      </c>
      <c r="I21" s="229"/>
      <c r="J21" s="229" t="s">
        <v>337</v>
      </c>
      <c r="K21" s="229"/>
      <c r="L21" s="229" t="s">
        <v>270</v>
      </c>
      <c r="M21" s="229"/>
      <c r="N21" s="229" t="s">
        <v>338</v>
      </c>
      <c r="O21" s="229"/>
      <c r="P21" s="229" t="s">
        <v>270</v>
      </c>
      <c r="Q21" s="229"/>
      <c r="R21" s="229" t="s">
        <v>338</v>
      </c>
      <c r="S21" s="229"/>
      <c r="T21" s="229" t="s">
        <v>270</v>
      </c>
      <c r="U21" s="229"/>
      <c r="V21" s="229" t="s">
        <v>338</v>
      </c>
      <c r="W21" s="229"/>
      <c r="X21" s="229" t="s">
        <v>270</v>
      </c>
      <c r="Y21" s="229"/>
      <c r="Z21" s="229" t="s">
        <v>338</v>
      </c>
      <c r="AA21" s="229"/>
      <c r="AB21" s="229" t="s">
        <v>270</v>
      </c>
      <c r="AC21" s="229"/>
      <c r="AD21" s="229" t="s">
        <v>338</v>
      </c>
      <c r="AE21" s="229"/>
      <c r="AF21" s="229"/>
      <c r="AG21" s="229"/>
    </row>
    <row r="22" spans="1:37" ht="81" customHeight="1" x14ac:dyDescent="0.25">
      <c r="A22" s="232"/>
      <c r="B22" s="232"/>
      <c r="C22" s="42" t="s">
        <v>270</v>
      </c>
      <c r="D22" s="42" t="s">
        <v>338</v>
      </c>
      <c r="E22" s="42" t="s">
        <v>339</v>
      </c>
      <c r="F22" s="42" t="s">
        <v>340</v>
      </c>
      <c r="G22" s="232"/>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205">
        <f>L24+P24+T24+X24+AB24</f>
        <v>0</v>
      </c>
      <c r="D24" s="205">
        <f>N24+R24+V24+Z24+AD24</f>
        <v>0.67131012000000001</v>
      </c>
      <c r="E24" s="205">
        <v>0</v>
      </c>
      <c r="F24" s="206">
        <v>0</v>
      </c>
      <c r="G24" s="205">
        <v>0</v>
      </c>
      <c r="H24" s="205">
        <v>0</v>
      </c>
      <c r="I24" s="205">
        <v>0</v>
      </c>
      <c r="J24" s="205">
        <v>0</v>
      </c>
      <c r="K24" s="205">
        <v>0</v>
      </c>
      <c r="L24" s="205">
        <v>0</v>
      </c>
      <c r="M24" s="205">
        <v>0</v>
      </c>
      <c r="N24" s="205">
        <f>N27</f>
        <v>0.67131012000000001</v>
      </c>
      <c r="O24" s="205">
        <v>2</v>
      </c>
      <c r="P24" s="205">
        <v>0</v>
      </c>
      <c r="Q24" s="205">
        <v>0</v>
      </c>
      <c r="R24" s="205">
        <v>0</v>
      </c>
      <c r="S24" s="205">
        <v>0</v>
      </c>
      <c r="T24" s="205">
        <v>0</v>
      </c>
      <c r="U24" s="205">
        <v>0</v>
      </c>
      <c r="V24" s="205">
        <v>0</v>
      </c>
      <c r="W24" s="205">
        <v>0</v>
      </c>
      <c r="X24" s="205">
        <v>0</v>
      </c>
      <c r="Y24" s="205">
        <v>0</v>
      </c>
      <c r="Z24" s="205">
        <v>0</v>
      </c>
      <c r="AA24" s="205">
        <v>0</v>
      </c>
      <c r="AB24" s="205">
        <v>0</v>
      </c>
      <c r="AC24" s="205">
        <v>0</v>
      </c>
      <c r="AD24" s="205">
        <v>0</v>
      </c>
      <c r="AE24" s="205">
        <v>0</v>
      </c>
      <c r="AF24" s="205">
        <f>L24+P24+T24+X24+AB24</f>
        <v>0</v>
      </c>
      <c r="AG24" s="205">
        <f>N24+R24+V24+Z24+AD24</f>
        <v>0.67131012000000001</v>
      </c>
      <c r="AH24" s="199"/>
    </row>
    <row r="25" spans="1:37" ht="24" customHeight="1" x14ac:dyDescent="0.25">
      <c r="A25" s="150" t="s">
        <v>345</v>
      </c>
      <c r="B25" s="159" t="s">
        <v>346</v>
      </c>
      <c r="C25" s="28">
        <f t="shared" ref="C25:C72" si="1">L25+P25+T25+X25+AB25</f>
        <v>0</v>
      </c>
      <c r="D25" s="28">
        <f t="shared" ref="D25:D72" si="2">N25+R25+V25+Z25+AD25</f>
        <v>0</v>
      </c>
      <c r="E25" s="28">
        <v>0</v>
      </c>
      <c r="F25" s="207">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205">
        <f t="shared" ref="AF25:AF72" si="3">L25+P25+T25+X25+AB25</f>
        <v>0</v>
      </c>
      <c r="AG25" s="205">
        <f t="shared" ref="AG25:AG72" si="4">N25+R25+V25+Z25+AD25</f>
        <v>0</v>
      </c>
      <c r="AH25" s="199"/>
    </row>
    <row r="26" spans="1:37" x14ac:dyDescent="0.25">
      <c r="A26" s="150" t="s">
        <v>347</v>
      </c>
      <c r="B26" s="159" t="s">
        <v>348</v>
      </c>
      <c r="C26" s="28">
        <f t="shared" si="1"/>
        <v>0</v>
      </c>
      <c r="D26" s="28">
        <f t="shared" si="2"/>
        <v>0</v>
      </c>
      <c r="E26" s="28">
        <v>0</v>
      </c>
      <c r="F26" s="207">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205">
        <f t="shared" si="3"/>
        <v>0</v>
      </c>
      <c r="AG26" s="205">
        <f t="shared" si="4"/>
        <v>0</v>
      </c>
      <c r="AH26" s="199"/>
    </row>
    <row r="27" spans="1:37" ht="31.5" x14ac:dyDescent="0.25">
      <c r="A27" s="150" t="s">
        <v>349</v>
      </c>
      <c r="B27" s="159" t="s">
        <v>350</v>
      </c>
      <c r="C27" s="28">
        <f t="shared" si="1"/>
        <v>0</v>
      </c>
      <c r="D27" s="28">
        <f t="shared" si="2"/>
        <v>0.67131012000000001</v>
      </c>
      <c r="E27" s="28">
        <v>0</v>
      </c>
      <c r="F27" s="207">
        <v>0</v>
      </c>
      <c r="G27" s="28">
        <v>0</v>
      </c>
      <c r="H27" s="28">
        <v>0</v>
      </c>
      <c r="I27" s="28">
        <v>0</v>
      </c>
      <c r="J27" s="28">
        <v>0</v>
      </c>
      <c r="K27" s="28">
        <v>0</v>
      </c>
      <c r="L27" s="28">
        <v>0</v>
      </c>
      <c r="M27" s="28">
        <v>0</v>
      </c>
      <c r="N27" s="28">
        <v>0.67131012000000001</v>
      </c>
      <c r="O27" s="28">
        <v>2</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205">
        <f t="shared" si="3"/>
        <v>0</v>
      </c>
      <c r="AG27" s="205">
        <f t="shared" si="4"/>
        <v>0.67131012000000001</v>
      </c>
      <c r="AH27" s="199"/>
    </row>
    <row r="28" spans="1:37" x14ac:dyDescent="0.25">
      <c r="A28" s="150" t="s">
        <v>351</v>
      </c>
      <c r="B28" s="159" t="s">
        <v>352</v>
      </c>
      <c r="C28" s="28">
        <f t="shared" si="1"/>
        <v>0</v>
      </c>
      <c r="D28" s="28">
        <f t="shared" si="2"/>
        <v>0</v>
      </c>
      <c r="E28" s="28">
        <v>0</v>
      </c>
      <c r="F28" s="207">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205">
        <f t="shared" si="3"/>
        <v>0</v>
      </c>
      <c r="AG28" s="205">
        <f t="shared" si="4"/>
        <v>0</v>
      </c>
      <c r="AH28" s="199"/>
    </row>
    <row r="29" spans="1:37" x14ac:dyDescent="0.25">
      <c r="A29" s="150" t="s">
        <v>353</v>
      </c>
      <c r="B29" s="160" t="s">
        <v>354</v>
      </c>
      <c r="C29" s="28">
        <f t="shared" si="1"/>
        <v>0</v>
      </c>
      <c r="D29" s="28">
        <f t="shared" si="2"/>
        <v>0</v>
      </c>
      <c r="E29" s="28">
        <v>0</v>
      </c>
      <c r="F29" s="207">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205">
        <f t="shared" si="3"/>
        <v>0</v>
      </c>
      <c r="AG29" s="205">
        <f t="shared" si="4"/>
        <v>0</v>
      </c>
      <c r="AH29" s="199"/>
    </row>
    <row r="30" spans="1:37" s="8" customFormat="1" ht="47.25" x14ac:dyDescent="0.25">
      <c r="A30" s="145" t="s">
        <v>14</v>
      </c>
      <c r="B30" s="158" t="s">
        <v>355</v>
      </c>
      <c r="C30" s="205">
        <f t="shared" si="1"/>
        <v>0</v>
      </c>
      <c r="D30" s="205">
        <f t="shared" si="2"/>
        <v>0.56069177000000003</v>
      </c>
      <c r="E30" s="205">
        <v>0</v>
      </c>
      <c r="F30" s="205">
        <v>0</v>
      </c>
      <c r="G30" s="205">
        <v>0</v>
      </c>
      <c r="H30" s="205">
        <v>0</v>
      </c>
      <c r="I30" s="205">
        <v>0</v>
      </c>
      <c r="J30" s="205">
        <v>0</v>
      </c>
      <c r="K30" s="205">
        <v>0</v>
      </c>
      <c r="L30" s="205">
        <v>0</v>
      </c>
      <c r="M30" s="205">
        <v>0</v>
      </c>
      <c r="N30" s="205">
        <v>0.56069177000000003</v>
      </c>
      <c r="O30" s="205">
        <v>2</v>
      </c>
      <c r="P30" s="205">
        <v>0</v>
      </c>
      <c r="Q30" s="205">
        <v>0</v>
      </c>
      <c r="R30" s="205">
        <v>0</v>
      </c>
      <c r="S30" s="205">
        <v>0</v>
      </c>
      <c r="T30" s="205">
        <v>0</v>
      </c>
      <c r="U30" s="205">
        <v>0</v>
      </c>
      <c r="V30" s="205">
        <v>0</v>
      </c>
      <c r="W30" s="205">
        <v>0</v>
      </c>
      <c r="X30" s="205">
        <v>0</v>
      </c>
      <c r="Y30" s="205">
        <v>0</v>
      </c>
      <c r="Z30" s="205">
        <v>0</v>
      </c>
      <c r="AA30" s="205">
        <v>0</v>
      </c>
      <c r="AB30" s="205">
        <v>0</v>
      </c>
      <c r="AC30" s="205">
        <v>0</v>
      </c>
      <c r="AD30" s="205">
        <v>0</v>
      </c>
      <c r="AE30" s="205">
        <v>0</v>
      </c>
      <c r="AF30" s="205">
        <f t="shared" si="3"/>
        <v>0</v>
      </c>
      <c r="AG30" s="205">
        <f t="shared" si="4"/>
        <v>0.56069177000000003</v>
      </c>
      <c r="AH30" s="199"/>
    </row>
    <row r="31" spans="1:37" x14ac:dyDescent="0.25">
      <c r="A31" s="150" t="s">
        <v>356</v>
      </c>
      <c r="B31" s="159" t="s">
        <v>357</v>
      </c>
      <c r="C31" s="28">
        <f t="shared" si="1"/>
        <v>0</v>
      </c>
      <c r="D31" s="28">
        <f t="shared" si="2"/>
        <v>0</v>
      </c>
      <c r="E31" s="28">
        <v>0</v>
      </c>
      <c r="F31" s="28">
        <v>0</v>
      </c>
      <c r="G31" s="28">
        <v>0</v>
      </c>
      <c r="H31" s="28">
        <v>0</v>
      </c>
      <c r="I31" s="28">
        <v>0</v>
      </c>
      <c r="J31" s="205">
        <v>0</v>
      </c>
      <c r="K31" s="28">
        <v>0</v>
      </c>
      <c r="L31" s="28">
        <v>0</v>
      </c>
      <c r="M31" s="28">
        <v>0</v>
      </c>
      <c r="N31" s="28">
        <v>0</v>
      </c>
      <c r="O31" s="28">
        <v>0</v>
      </c>
      <c r="P31" s="28">
        <v>0</v>
      </c>
      <c r="Q31" s="28">
        <v>0</v>
      </c>
      <c r="R31" s="28">
        <v>0</v>
      </c>
      <c r="S31" s="28">
        <v>0</v>
      </c>
      <c r="T31" s="28">
        <v>0</v>
      </c>
      <c r="U31" s="28">
        <v>0</v>
      </c>
      <c r="V31" s="28">
        <v>0</v>
      </c>
      <c r="W31" s="28">
        <v>0</v>
      </c>
      <c r="X31" s="28">
        <v>0</v>
      </c>
      <c r="Y31" s="28">
        <v>0</v>
      </c>
      <c r="Z31" s="205">
        <v>0</v>
      </c>
      <c r="AA31" s="28">
        <v>0</v>
      </c>
      <c r="AB31" s="28">
        <v>0</v>
      </c>
      <c r="AC31" s="28">
        <v>0</v>
      </c>
      <c r="AD31" s="205">
        <v>0</v>
      </c>
      <c r="AE31" s="28">
        <v>0</v>
      </c>
      <c r="AF31" s="205">
        <f t="shared" si="3"/>
        <v>0</v>
      </c>
      <c r="AG31" s="205">
        <f t="shared" si="4"/>
        <v>0</v>
      </c>
      <c r="AH31" s="199"/>
    </row>
    <row r="32" spans="1:37" ht="31.5" x14ac:dyDescent="0.25">
      <c r="A32" s="150" t="s">
        <v>358</v>
      </c>
      <c r="B32" s="159" t="s">
        <v>359</v>
      </c>
      <c r="C32" s="28">
        <f t="shared" si="1"/>
        <v>0</v>
      </c>
      <c r="D32" s="28">
        <f t="shared" si="2"/>
        <v>9.8723300000000003E-3</v>
      </c>
      <c r="E32" s="28">
        <v>0</v>
      </c>
      <c r="F32" s="28">
        <v>0</v>
      </c>
      <c r="G32" s="28">
        <v>0</v>
      </c>
      <c r="H32" s="28">
        <v>0</v>
      </c>
      <c r="I32" s="28">
        <v>0</v>
      </c>
      <c r="J32" s="28">
        <v>0</v>
      </c>
      <c r="K32" s="28">
        <v>0</v>
      </c>
      <c r="L32" s="28">
        <v>0</v>
      </c>
      <c r="M32" s="28">
        <v>0</v>
      </c>
      <c r="N32" s="210">
        <v>9.8723300000000003E-3</v>
      </c>
      <c r="O32" s="28">
        <v>2</v>
      </c>
      <c r="P32" s="28">
        <v>0</v>
      </c>
      <c r="Q32" s="28">
        <v>0</v>
      </c>
      <c r="R32" s="28">
        <v>0</v>
      </c>
      <c r="S32" s="28">
        <v>0</v>
      </c>
      <c r="T32" s="28">
        <v>0</v>
      </c>
      <c r="U32" s="28">
        <v>0</v>
      </c>
      <c r="V32" s="28">
        <v>0</v>
      </c>
      <c r="W32" s="28">
        <v>0</v>
      </c>
      <c r="X32" s="28">
        <v>0</v>
      </c>
      <c r="Y32" s="28">
        <v>0</v>
      </c>
      <c r="Z32" s="28">
        <v>0</v>
      </c>
      <c r="AA32" s="28">
        <v>0</v>
      </c>
      <c r="AB32" s="28">
        <v>0</v>
      </c>
      <c r="AC32" s="28">
        <v>0</v>
      </c>
      <c r="AD32" s="205">
        <v>0</v>
      </c>
      <c r="AE32" s="28">
        <v>0</v>
      </c>
      <c r="AF32" s="205">
        <f t="shared" si="3"/>
        <v>0</v>
      </c>
      <c r="AG32" s="205">
        <f t="shared" si="4"/>
        <v>9.8723300000000003E-3</v>
      </c>
      <c r="AH32" s="199"/>
    </row>
    <row r="33" spans="1:34" x14ac:dyDescent="0.25">
      <c r="A33" s="150" t="s">
        <v>360</v>
      </c>
      <c r="B33" s="159" t="s">
        <v>361</v>
      </c>
      <c r="C33" s="28">
        <f t="shared" si="1"/>
        <v>0</v>
      </c>
      <c r="D33" s="28">
        <f t="shared" si="2"/>
        <v>0.55081944000000005</v>
      </c>
      <c r="E33" s="28">
        <v>0</v>
      </c>
      <c r="F33" s="28">
        <v>0</v>
      </c>
      <c r="G33" s="28">
        <v>0</v>
      </c>
      <c r="H33" s="28">
        <v>0</v>
      </c>
      <c r="I33" s="28">
        <v>0</v>
      </c>
      <c r="J33" s="28">
        <v>0</v>
      </c>
      <c r="K33" s="28">
        <v>0</v>
      </c>
      <c r="L33" s="28">
        <v>0</v>
      </c>
      <c r="M33" s="28">
        <v>0</v>
      </c>
      <c r="N33" s="210">
        <v>0.55081944000000005</v>
      </c>
      <c r="O33" s="28">
        <v>2</v>
      </c>
      <c r="P33" s="28">
        <v>0</v>
      </c>
      <c r="Q33" s="28">
        <v>0</v>
      </c>
      <c r="R33" s="28">
        <v>0</v>
      </c>
      <c r="S33" s="28">
        <v>0</v>
      </c>
      <c r="T33" s="28">
        <v>0</v>
      </c>
      <c r="U33" s="28">
        <v>0</v>
      </c>
      <c r="V33" s="28">
        <v>0</v>
      </c>
      <c r="W33" s="28">
        <v>0</v>
      </c>
      <c r="X33" s="28">
        <v>0</v>
      </c>
      <c r="Y33" s="28">
        <v>0</v>
      </c>
      <c r="Z33" s="28">
        <v>0</v>
      </c>
      <c r="AA33" s="28">
        <v>0</v>
      </c>
      <c r="AB33" s="28">
        <v>0</v>
      </c>
      <c r="AC33" s="28">
        <v>0</v>
      </c>
      <c r="AD33" s="205">
        <v>0</v>
      </c>
      <c r="AE33" s="28">
        <v>0</v>
      </c>
      <c r="AF33" s="205">
        <f t="shared" si="3"/>
        <v>0</v>
      </c>
      <c r="AG33" s="205">
        <f t="shared" si="4"/>
        <v>0.55081944000000005</v>
      </c>
      <c r="AH33" s="199"/>
    </row>
    <row r="34" spans="1:34" x14ac:dyDescent="0.25">
      <c r="A34" s="150" t="s">
        <v>362</v>
      </c>
      <c r="B34" s="159" t="s">
        <v>363</v>
      </c>
      <c r="C34" s="28">
        <f t="shared" si="1"/>
        <v>0</v>
      </c>
      <c r="D34" s="28">
        <f t="shared" si="2"/>
        <v>0</v>
      </c>
      <c r="E34" s="28">
        <v>0</v>
      </c>
      <c r="F34" s="28">
        <v>0</v>
      </c>
      <c r="G34" s="28">
        <v>0</v>
      </c>
      <c r="H34" s="28">
        <v>0</v>
      </c>
      <c r="I34" s="28">
        <v>0</v>
      </c>
      <c r="J34" s="28">
        <v>0</v>
      </c>
      <c r="K34" s="28">
        <v>0</v>
      </c>
      <c r="L34" s="28">
        <v>0</v>
      </c>
      <c r="M34" s="28">
        <v>0</v>
      </c>
      <c r="N34" s="210">
        <v>0</v>
      </c>
      <c r="O34" s="28">
        <v>2</v>
      </c>
      <c r="P34" s="28">
        <v>0</v>
      </c>
      <c r="Q34" s="28">
        <v>0</v>
      </c>
      <c r="R34" s="28">
        <v>0</v>
      </c>
      <c r="S34" s="28">
        <v>0</v>
      </c>
      <c r="T34" s="28">
        <v>0</v>
      </c>
      <c r="U34" s="28">
        <v>0</v>
      </c>
      <c r="V34" s="28">
        <v>0</v>
      </c>
      <c r="W34" s="28">
        <v>0</v>
      </c>
      <c r="X34" s="28">
        <v>0</v>
      </c>
      <c r="Y34" s="28">
        <v>0</v>
      </c>
      <c r="Z34" s="28">
        <v>0</v>
      </c>
      <c r="AA34" s="28">
        <v>0</v>
      </c>
      <c r="AB34" s="28">
        <v>0</v>
      </c>
      <c r="AC34" s="28">
        <v>0</v>
      </c>
      <c r="AD34" s="205">
        <v>0</v>
      </c>
      <c r="AE34" s="28">
        <v>0</v>
      </c>
      <c r="AF34" s="205">
        <f t="shared" si="3"/>
        <v>0</v>
      </c>
      <c r="AG34" s="205">
        <f t="shared" si="4"/>
        <v>0</v>
      </c>
      <c r="AH34" s="199"/>
    </row>
    <row r="35" spans="1:34" s="8" customFormat="1" ht="31.5" x14ac:dyDescent="0.25">
      <c r="A35" s="145" t="s">
        <v>16</v>
      </c>
      <c r="B35" s="158" t="s">
        <v>364</v>
      </c>
      <c r="C35" s="205">
        <f t="shared" si="1"/>
        <v>0</v>
      </c>
      <c r="D35" s="205">
        <f t="shared" si="2"/>
        <v>1</v>
      </c>
      <c r="E35" s="205">
        <v>0</v>
      </c>
      <c r="F35" s="205">
        <v>0</v>
      </c>
      <c r="G35" s="205">
        <v>0</v>
      </c>
      <c r="H35" s="205">
        <v>0</v>
      </c>
      <c r="I35" s="205">
        <v>0</v>
      </c>
      <c r="J35" s="205">
        <v>0</v>
      </c>
      <c r="K35" s="205">
        <v>0</v>
      </c>
      <c r="L35" s="205">
        <v>0</v>
      </c>
      <c r="M35" s="205">
        <v>0</v>
      </c>
      <c r="N35" s="205">
        <f>N42</f>
        <v>1</v>
      </c>
      <c r="O35" s="205">
        <v>2</v>
      </c>
      <c r="P35" s="205">
        <v>0</v>
      </c>
      <c r="Q35" s="205">
        <v>0</v>
      </c>
      <c r="R35" s="205">
        <v>0</v>
      </c>
      <c r="S35" s="205">
        <v>0</v>
      </c>
      <c r="T35" s="205">
        <v>0</v>
      </c>
      <c r="U35" s="205">
        <v>0</v>
      </c>
      <c r="V35" s="205">
        <v>0</v>
      </c>
      <c r="W35" s="205">
        <v>0</v>
      </c>
      <c r="X35" s="205">
        <v>0</v>
      </c>
      <c r="Y35" s="205">
        <v>0</v>
      </c>
      <c r="Z35" s="205">
        <v>0</v>
      </c>
      <c r="AA35" s="205">
        <v>0</v>
      </c>
      <c r="AB35" s="205">
        <v>0</v>
      </c>
      <c r="AC35" s="205">
        <v>0</v>
      </c>
      <c r="AD35" s="205">
        <v>0</v>
      </c>
      <c r="AE35" s="205">
        <v>0</v>
      </c>
      <c r="AF35" s="205">
        <f t="shared" si="3"/>
        <v>0</v>
      </c>
      <c r="AG35" s="205">
        <f t="shared" si="4"/>
        <v>1</v>
      </c>
      <c r="AH35" s="199"/>
    </row>
    <row r="36" spans="1:34" ht="31.5" x14ac:dyDescent="0.25">
      <c r="A36" s="150" t="s">
        <v>365</v>
      </c>
      <c r="B36" s="161" t="s">
        <v>366</v>
      </c>
      <c r="C36" s="28">
        <f t="shared" si="1"/>
        <v>0</v>
      </c>
      <c r="D36" s="28">
        <f t="shared" si="2"/>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05">
        <f t="shared" si="3"/>
        <v>0</v>
      </c>
      <c r="AG36" s="205">
        <f t="shared" si="4"/>
        <v>0</v>
      </c>
      <c r="AH36" s="199"/>
    </row>
    <row r="37" spans="1:34" x14ac:dyDescent="0.25">
      <c r="A37" s="150" t="s">
        <v>367</v>
      </c>
      <c r="B37" s="161" t="s">
        <v>368</v>
      </c>
      <c r="C37" s="28">
        <f t="shared" si="1"/>
        <v>0</v>
      </c>
      <c r="D37" s="28">
        <f t="shared" si="2"/>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05">
        <f t="shared" si="3"/>
        <v>0</v>
      </c>
      <c r="AG37" s="205">
        <f t="shared" si="4"/>
        <v>0</v>
      </c>
      <c r="AH37" s="199"/>
    </row>
    <row r="38" spans="1:34" x14ac:dyDescent="0.25">
      <c r="A38" s="150" t="s">
        <v>369</v>
      </c>
      <c r="B38" s="161" t="s">
        <v>370</v>
      </c>
      <c r="C38" s="28">
        <f t="shared" si="1"/>
        <v>0</v>
      </c>
      <c r="D38" s="28">
        <f t="shared" si="2"/>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05">
        <f t="shared" si="3"/>
        <v>0</v>
      </c>
      <c r="AG38" s="205">
        <f t="shared" si="4"/>
        <v>0</v>
      </c>
      <c r="AH38" s="199"/>
    </row>
    <row r="39" spans="1:34" ht="31.5" x14ac:dyDescent="0.25">
      <c r="A39" s="150" t="s">
        <v>371</v>
      </c>
      <c r="B39" s="159" t="s">
        <v>372</v>
      </c>
      <c r="C39" s="28">
        <f t="shared" si="1"/>
        <v>0</v>
      </c>
      <c r="D39" s="28">
        <f t="shared" si="2"/>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05">
        <f t="shared" si="3"/>
        <v>0</v>
      </c>
      <c r="AG39" s="205">
        <f t="shared" si="4"/>
        <v>0</v>
      </c>
      <c r="AH39" s="199"/>
    </row>
    <row r="40" spans="1:34" ht="31.5" x14ac:dyDescent="0.25">
      <c r="A40" s="150" t="s">
        <v>373</v>
      </c>
      <c r="B40" s="159" t="s">
        <v>374</v>
      </c>
      <c r="C40" s="28">
        <f t="shared" si="1"/>
        <v>0</v>
      </c>
      <c r="D40" s="28">
        <f t="shared" si="2"/>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05">
        <f t="shared" si="3"/>
        <v>0</v>
      </c>
      <c r="AG40" s="205">
        <f t="shared" si="4"/>
        <v>0</v>
      </c>
      <c r="AH40" s="199"/>
    </row>
    <row r="41" spans="1:34" x14ac:dyDescent="0.25">
      <c r="A41" s="150" t="s">
        <v>375</v>
      </c>
      <c r="B41" s="159" t="s">
        <v>376</v>
      </c>
      <c r="C41" s="28">
        <f t="shared" si="1"/>
        <v>0</v>
      </c>
      <c r="D41" s="28">
        <f t="shared" si="2"/>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05">
        <f t="shared" si="3"/>
        <v>0</v>
      </c>
      <c r="AG41" s="205">
        <f t="shared" si="4"/>
        <v>0</v>
      </c>
      <c r="AH41" s="199"/>
    </row>
    <row r="42" spans="1:34" x14ac:dyDescent="0.25">
      <c r="A42" s="150" t="s">
        <v>377</v>
      </c>
      <c r="B42" s="161" t="s">
        <v>378</v>
      </c>
      <c r="C42" s="28">
        <f t="shared" si="1"/>
        <v>0</v>
      </c>
      <c r="D42" s="28">
        <f t="shared" si="2"/>
        <v>1</v>
      </c>
      <c r="E42" s="28">
        <v>0</v>
      </c>
      <c r="F42" s="28">
        <v>0</v>
      </c>
      <c r="G42" s="28">
        <v>0</v>
      </c>
      <c r="H42" s="28">
        <v>0</v>
      </c>
      <c r="I42" s="28">
        <v>0</v>
      </c>
      <c r="J42" s="28">
        <v>0</v>
      </c>
      <c r="K42" s="28">
        <v>0</v>
      </c>
      <c r="L42" s="28">
        <v>0</v>
      </c>
      <c r="M42" s="28">
        <v>0</v>
      </c>
      <c r="N42" s="28">
        <v>1</v>
      </c>
      <c r="O42" s="28">
        <v>2</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205">
        <f t="shared" si="3"/>
        <v>0</v>
      </c>
      <c r="AG42" s="205">
        <f t="shared" si="4"/>
        <v>1</v>
      </c>
      <c r="AH42" s="199"/>
    </row>
    <row r="43" spans="1:34" x14ac:dyDescent="0.25">
      <c r="A43" s="150" t="s">
        <v>379</v>
      </c>
      <c r="B43" s="161" t="s">
        <v>380</v>
      </c>
      <c r="C43" s="28">
        <f t="shared" si="1"/>
        <v>0</v>
      </c>
      <c r="D43" s="28">
        <f t="shared" si="2"/>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05">
        <f t="shared" si="3"/>
        <v>0</v>
      </c>
      <c r="AG43" s="205">
        <f>N43+R43+V43+Z43+AD43</f>
        <v>0</v>
      </c>
      <c r="AH43" s="199"/>
    </row>
    <row r="44" spans="1:34" x14ac:dyDescent="0.25">
      <c r="A44" s="150" t="s">
        <v>381</v>
      </c>
      <c r="B44" s="161" t="s">
        <v>382</v>
      </c>
      <c r="C44" s="28">
        <f t="shared" si="1"/>
        <v>0</v>
      </c>
      <c r="D44" s="28">
        <f t="shared" si="2"/>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05">
        <f t="shared" si="3"/>
        <v>0</v>
      </c>
      <c r="AG44" s="205">
        <f t="shared" si="4"/>
        <v>0</v>
      </c>
      <c r="AH44" s="199"/>
    </row>
    <row r="45" spans="1:34" s="8" customFormat="1" x14ac:dyDescent="0.25">
      <c r="A45" s="145" t="s">
        <v>18</v>
      </c>
      <c r="B45" s="158" t="s">
        <v>383</v>
      </c>
      <c r="C45" s="205">
        <f t="shared" si="1"/>
        <v>0</v>
      </c>
      <c r="D45" s="205">
        <f t="shared" si="2"/>
        <v>1</v>
      </c>
      <c r="E45" s="205">
        <v>0</v>
      </c>
      <c r="F45" s="205">
        <v>0</v>
      </c>
      <c r="G45" s="205">
        <v>0</v>
      </c>
      <c r="H45" s="205">
        <v>0</v>
      </c>
      <c r="I45" s="205">
        <v>0</v>
      </c>
      <c r="J45" s="205">
        <v>0</v>
      </c>
      <c r="K45" s="205">
        <v>0</v>
      </c>
      <c r="L45" s="205">
        <v>0</v>
      </c>
      <c r="M45" s="205">
        <v>0</v>
      </c>
      <c r="N45" s="205">
        <f>N52</f>
        <v>1</v>
      </c>
      <c r="O45" s="205">
        <v>2</v>
      </c>
      <c r="P45" s="205">
        <v>0</v>
      </c>
      <c r="Q45" s="205">
        <v>0</v>
      </c>
      <c r="R45" s="205">
        <v>0</v>
      </c>
      <c r="S45" s="205">
        <v>0</v>
      </c>
      <c r="T45" s="205">
        <v>0</v>
      </c>
      <c r="U45" s="205">
        <v>0</v>
      </c>
      <c r="V45" s="205">
        <v>0</v>
      </c>
      <c r="W45" s="205">
        <v>0</v>
      </c>
      <c r="X45" s="205">
        <v>0</v>
      </c>
      <c r="Y45" s="205">
        <v>0</v>
      </c>
      <c r="Z45" s="205">
        <v>0</v>
      </c>
      <c r="AA45" s="205">
        <v>0</v>
      </c>
      <c r="AB45" s="205">
        <v>0</v>
      </c>
      <c r="AC45" s="205">
        <v>0</v>
      </c>
      <c r="AD45" s="205">
        <v>0</v>
      </c>
      <c r="AE45" s="205">
        <v>0</v>
      </c>
      <c r="AF45" s="205">
        <f t="shared" si="3"/>
        <v>0</v>
      </c>
      <c r="AG45" s="205">
        <f t="shared" si="4"/>
        <v>1</v>
      </c>
      <c r="AH45" s="199"/>
    </row>
    <row r="46" spans="1:34" x14ac:dyDescent="0.25">
      <c r="A46" s="150" t="s">
        <v>384</v>
      </c>
      <c r="B46" s="159" t="s">
        <v>385</v>
      </c>
      <c r="C46" s="28">
        <f t="shared" si="1"/>
        <v>0</v>
      </c>
      <c r="D46" s="28">
        <f t="shared" si="2"/>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205">
        <f t="shared" si="3"/>
        <v>0</v>
      </c>
      <c r="AG46" s="205">
        <f t="shared" si="4"/>
        <v>0</v>
      </c>
      <c r="AH46" s="199"/>
    </row>
    <row r="47" spans="1:34" x14ac:dyDescent="0.25">
      <c r="A47" s="150" t="s">
        <v>386</v>
      </c>
      <c r="B47" s="159" t="s">
        <v>368</v>
      </c>
      <c r="C47" s="28">
        <f t="shared" si="1"/>
        <v>0</v>
      </c>
      <c r="D47" s="28">
        <f t="shared" si="2"/>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205">
        <f t="shared" si="3"/>
        <v>0</v>
      </c>
      <c r="AG47" s="205">
        <f t="shared" si="4"/>
        <v>0</v>
      </c>
      <c r="AH47" s="199"/>
    </row>
    <row r="48" spans="1:34" x14ac:dyDescent="0.25">
      <c r="A48" s="150" t="s">
        <v>387</v>
      </c>
      <c r="B48" s="159" t="s">
        <v>370</v>
      </c>
      <c r="C48" s="28">
        <f t="shared" si="1"/>
        <v>0</v>
      </c>
      <c r="D48" s="28">
        <f t="shared" si="2"/>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205">
        <f t="shared" si="3"/>
        <v>0</v>
      </c>
      <c r="AG48" s="205">
        <f t="shared" si="4"/>
        <v>0</v>
      </c>
      <c r="AH48" s="199"/>
    </row>
    <row r="49" spans="1:34" ht="31.5" x14ac:dyDescent="0.25">
      <c r="A49" s="150" t="s">
        <v>388</v>
      </c>
      <c r="B49" s="159" t="s">
        <v>372</v>
      </c>
      <c r="C49" s="28">
        <f t="shared" si="1"/>
        <v>0</v>
      </c>
      <c r="D49" s="28">
        <f t="shared" si="2"/>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05">
        <f t="shared" si="3"/>
        <v>0</v>
      </c>
      <c r="AG49" s="205">
        <f t="shared" si="4"/>
        <v>0</v>
      </c>
      <c r="AH49" s="199"/>
    </row>
    <row r="50" spans="1:34" ht="31.5" x14ac:dyDescent="0.25">
      <c r="A50" s="150" t="s">
        <v>389</v>
      </c>
      <c r="B50" s="159" t="s">
        <v>374</v>
      </c>
      <c r="C50" s="28">
        <f t="shared" si="1"/>
        <v>0</v>
      </c>
      <c r="D50" s="28">
        <f t="shared" si="2"/>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05">
        <f t="shared" si="3"/>
        <v>0</v>
      </c>
      <c r="AG50" s="205">
        <f t="shared" si="4"/>
        <v>0</v>
      </c>
      <c r="AH50" s="199"/>
    </row>
    <row r="51" spans="1:34" x14ac:dyDescent="0.25">
      <c r="A51" s="150" t="s">
        <v>390</v>
      </c>
      <c r="B51" s="159" t="s">
        <v>376</v>
      </c>
      <c r="C51" s="28">
        <f t="shared" si="1"/>
        <v>0</v>
      </c>
      <c r="D51" s="28">
        <f t="shared" si="2"/>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205">
        <f t="shared" si="3"/>
        <v>0</v>
      </c>
      <c r="AG51" s="205">
        <f t="shared" si="4"/>
        <v>0</v>
      </c>
      <c r="AH51" s="199"/>
    </row>
    <row r="52" spans="1:34" x14ac:dyDescent="0.25">
      <c r="A52" s="150" t="s">
        <v>391</v>
      </c>
      <c r="B52" s="161" t="s">
        <v>378</v>
      </c>
      <c r="C52" s="28">
        <f t="shared" si="1"/>
        <v>0</v>
      </c>
      <c r="D52" s="28">
        <f t="shared" si="2"/>
        <v>1</v>
      </c>
      <c r="E52" s="28">
        <v>0</v>
      </c>
      <c r="F52" s="28">
        <v>0</v>
      </c>
      <c r="G52" s="28">
        <v>0</v>
      </c>
      <c r="H52" s="28">
        <v>0</v>
      </c>
      <c r="I52" s="28">
        <v>0</v>
      </c>
      <c r="J52" s="28">
        <v>0</v>
      </c>
      <c r="K52" s="28">
        <v>0</v>
      </c>
      <c r="L52" s="28">
        <v>0</v>
      </c>
      <c r="M52" s="28">
        <v>0</v>
      </c>
      <c r="N52" s="28">
        <v>1</v>
      </c>
      <c r="O52" s="28">
        <v>2</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05">
        <f t="shared" si="3"/>
        <v>0</v>
      </c>
      <c r="AG52" s="205">
        <f t="shared" si="4"/>
        <v>1</v>
      </c>
      <c r="AH52" s="199"/>
    </row>
    <row r="53" spans="1:34" x14ac:dyDescent="0.25">
      <c r="A53" s="150" t="s">
        <v>392</v>
      </c>
      <c r="B53" s="161" t="s">
        <v>380</v>
      </c>
      <c r="C53" s="28">
        <f t="shared" si="1"/>
        <v>0</v>
      </c>
      <c r="D53" s="28">
        <f t="shared" si="2"/>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05">
        <f t="shared" si="3"/>
        <v>0</v>
      </c>
      <c r="AG53" s="205">
        <f t="shared" si="4"/>
        <v>0</v>
      </c>
      <c r="AH53" s="199"/>
    </row>
    <row r="54" spans="1:34" x14ac:dyDescent="0.25">
      <c r="A54" s="150" t="s">
        <v>393</v>
      </c>
      <c r="B54" s="161" t="s">
        <v>382</v>
      </c>
      <c r="C54" s="28">
        <f t="shared" si="1"/>
        <v>0</v>
      </c>
      <c r="D54" s="28">
        <f t="shared" si="2"/>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205">
        <f t="shared" si="3"/>
        <v>0</v>
      </c>
      <c r="AG54" s="205">
        <f t="shared" si="4"/>
        <v>0</v>
      </c>
      <c r="AH54" s="199"/>
    </row>
    <row r="55" spans="1:34" s="8" customFormat="1" ht="35.25" customHeight="1" x14ac:dyDescent="0.25">
      <c r="A55" s="145" t="s">
        <v>20</v>
      </c>
      <c r="B55" s="158" t="s">
        <v>394</v>
      </c>
      <c r="C55" s="205">
        <f t="shared" si="1"/>
        <v>0</v>
      </c>
      <c r="D55" s="205">
        <f t="shared" si="2"/>
        <v>0.56069177000000003</v>
      </c>
      <c r="E55" s="205">
        <v>0</v>
      </c>
      <c r="F55" s="205">
        <v>0</v>
      </c>
      <c r="G55" s="205">
        <v>0</v>
      </c>
      <c r="H55" s="205">
        <v>0</v>
      </c>
      <c r="I55" s="205">
        <v>0</v>
      </c>
      <c r="J55" s="205">
        <v>0</v>
      </c>
      <c r="K55" s="205">
        <v>0</v>
      </c>
      <c r="L55" s="205">
        <v>0</v>
      </c>
      <c r="M55" s="205">
        <v>0</v>
      </c>
      <c r="N55" s="205">
        <f>N30</f>
        <v>0.56069177000000003</v>
      </c>
      <c r="O55" s="205">
        <v>2</v>
      </c>
      <c r="P55" s="205">
        <v>0</v>
      </c>
      <c r="Q55" s="205">
        <v>0</v>
      </c>
      <c r="R55" s="205">
        <v>0</v>
      </c>
      <c r="S55" s="205">
        <v>0</v>
      </c>
      <c r="T55" s="205">
        <v>0</v>
      </c>
      <c r="U55" s="205">
        <v>0</v>
      </c>
      <c r="V55" s="205">
        <v>0</v>
      </c>
      <c r="W55" s="205">
        <v>0</v>
      </c>
      <c r="X55" s="205">
        <v>0</v>
      </c>
      <c r="Y55" s="205">
        <v>0</v>
      </c>
      <c r="Z55" s="205">
        <v>0</v>
      </c>
      <c r="AA55" s="205">
        <v>0</v>
      </c>
      <c r="AB55" s="205">
        <v>0</v>
      </c>
      <c r="AC55" s="205">
        <v>0</v>
      </c>
      <c r="AD55" s="205">
        <v>0</v>
      </c>
      <c r="AE55" s="205">
        <v>0</v>
      </c>
      <c r="AF55" s="205">
        <f t="shared" si="3"/>
        <v>0</v>
      </c>
      <c r="AG55" s="205">
        <f t="shared" si="4"/>
        <v>0.56069177000000003</v>
      </c>
      <c r="AH55" s="199"/>
    </row>
    <row r="56" spans="1:34" x14ac:dyDescent="0.25">
      <c r="A56" s="150" t="s">
        <v>395</v>
      </c>
      <c r="B56" s="159" t="s">
        <v>396</v>
      </c>
      <c r="C56" s="205">
        <f t="shared" si="1"/>
        <v>0</v>
      </c>
      <c r="D56" s="205">
        <f t="shared" si="2"/>
        <v>0.56069177000000003</v>
      </c>
      <c r="E56" s="28">
        <v>0</v>
      </c>
      <c r="F56" s="28">
        <v>0</v>
      </c>
      <c r="G56" s="28">
        <v>0</v>
      </c>
      <c r="H56" s="28">
        <v>0</v>
      </c>
      <c r="I56" s="28">
        <v>0</v>
      </c>
      <c r="J56" s="28">
        <v>0</v>
      </c>
      <c r="K56" s="28">
        <v>0</v>
      </c>
      <c r="L56" s="28">
        <v>0</v>
      </c>
      <c r="M56" s="28">
        <v>0</v>
      </c>
      <c r="N56" s="28">
        <f>N30</f>
        <v>0.56069177000000003</v>
      </c>
      <c r="O56" s="28">
        <v>2</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205">
        <f t="shared" si="3"/>
        <v>0</v>
      </c>
      <c r="AG56" s="205">
        <f t="shared" si="4"/>
        <v>0.56069177000000003</v>
      </c>
      <c r="AH56" s="199"/>
    </row>
    <row r="57" spans="1:34" x14ac:dyDescent="0.25">
      <c r="A57" s="150" t="s">
        <v>397</v>
      </c>
      <c r="B57" s="159" t="s">
        <v>398</v>
      </c>
      <c r="C57" s="28">
        <f t="shared" si="1"/>
        <v>0</v>
      </c>
      <c r="D57" s="28">
        <f t="shared" si="2"/>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05">
        <f t="shared" si="3"/>
        <v>0</v>
      </c>
      <c r="AG57" s="205">
        <f t="shared" si="4"/>
        <v>0</v>
      </c>
      <c r="AH57" s="199"/>
    </row>
    <row r="58" spans="1:34" x14ac:dyDescent="0.25">
      <c r="A58" s="150" t="s">
        <v>399</v>
      </c>
      <c r="B58" s="161" t="s">
        <v>400</v>
      </c>
      <c r="C58" s="28">
        <f t="shared" si="1"/>
        <v>0</v>
      </c>
      <c r="D58" s="28">
        <f t="shared" si="2"/>
        <v>0</v>
      </c>
      <c r="E58" s="208">
        <v>0</v>
      </c>
      <c r="F58" s="208">
        <v>0</v>
      </c>
      <c r="G58" s="208">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05">
        <f t="shared" si="3"/>
        <v>0</v>
      </c>
      <c r="AG58" s="205">
        <f t="shared" si="4"/>
        <v>0</v>
      </c>
      <c r="AH58" s="199"/>
    </row>
    <row r="59" spans="1:34" x14ac:dyDescent="0.25">
      <c r="A59" s="150" t="s">
        <v>401</v>
      </c>
      <c r="B59" s="161" t="s">
        <v>402</v>
      </c>
      <c r="C59" s="28">
        <f t="shared" si="1"/>
        <v>0</v>
      </c>
      <c r="D59" s="28">
        <f t="shared" si="2"/>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05">
        <f t="shared" si="3"/>
        <v>0</v>
      </c>
      <c r="AG59" s="205">
        <f t="shared" si="4"/>
        <v>0</v>
      </c>
      <c r="AH59" s="199"/>
    </row>
    <row r="60" spans="1:34" x14ac:dyDescent="0.25">
      <c r="A60" s="150" t="s">
        <v>403</v>
      </c>
      <c r="B60" s="161" t="s">
        <v>404</v>
      </c>
      <c r="C60" s="28">
        <f t="shared" si="1"/>
        <v>0</v>
      </c>
      <c r="D60" s="28">
        <f t="shared" si="2"/>
        <v>0</v>
      </c>
      <c r="E60" s="208">
        <v>0</v>
      </c>
      <c r="F60" s="208">
        <v>0</v>
      </c>
      <c r="G60" s="208">
        <v>0</v>
      </c>
      <c r="H60" s="208">
        <v>0</v>
      </c>
      <c r="I60" s="28">
        <v>0</v>
      </c>
      <c r="J60" s="208">
        <v>0</v>
      </c>
      <c r="K60" s="28">
        <v>0</v>
      </c>
      <c r="L60" s="208">
        <v>0</v>
      </c>
      <c r="M60" s="28">
        <v>0</v>
      </c>
      <c r="N60" s="208">
        <v>0</v>
      </c>
      <c r="O60" s="28">
        <v>0</v>
      </c>
      <c r="P60" s="208">
        <v>0</v>
      </c>
      <c r="Q60" s="28">
        <v>0</v>
      </c>
      <c r="R60" s="208">
        <v>0</v>
      </c>
      <c r="S60" s="28">
        <v>0</v>
      </c>
      <c r="T60" s="208">
        <v>0</v>
      </c>
      <c r="U60" s="28">
        <v>0</v>
      </c>
      <c r="V60" s="208">
        <v>0</v>
      </c>
      <c r="W60" s="28">
        <v>0</v>
      </c>
      <c r="X60" s="208">
        <v>0</v>
      </c>
      <c r="Y60" s="28">
        <v>0</v>
      </c>
      <c r="Z60" s="208">
        <v>0</v>
      </c>
      <c r="AA60" s="28">
        <v>0</v>
      </c>
      <c r="AB60" s="208">
        <v>0</v>
      </c>
      <c r="AC60" s="28">
        <v>0</v>
      </c>
      <c r="AD60" s="208">
        <v>0</v>
      </c>
      <c r="AE60" s="28">
        <v>0</v>
      </c>
      <c r="AF60" s="205">
        <f t="shared" si="3"/>
        <v>0</v>
      </c>
      <c r="AG60" s="205">
        <f t="shared" si="4"/>
        <v>0</v>
      </c>
      <c r="AH60" s="199"/>
    </row>
    <row r="61" spans="1:34" x14ac:dyDescent="0.25">
      <c r="A61" s="150" t="s">
        <v>405</v>
      </c>
      <c r="B61" s="161" t="s">
        <v>378</v>
      </c>
      <c r="C61" s="28">
        <f t="shared" si="1"/>
        <v>0</v>
      </c>
      <c r="D61" s="28">
        <f t="shared" si="2"/>
        <v>1</v>
      </c>
      <c r="E61" s="28">
        <v>0</v>
      </c>
      <c r="F61" s="28">
        <v>0</v>
      </c>
      <c r="G61" s="28">
        <v>0</v>
      </c>
      <c r="H61" s="28">
        <v>0</v>
      </c>
      <c r="I61" s="28">
        <v>0</v>
      </c>
      <c r="J61" s="28">
        <v>0</v>
      </c>
      <c r="K61" s="28">
        <v>0</v>
      </c>
      <c r="L61" s="28">
        <v>0</v>
      </c>
      <c r="M61" s="28">
        <v>0</v>
      </c>
      <c r="N61" s="28">
        <f>N52</f>
        <v>1</v>
      </c>
      <c r="O61" s="28">
        <v>2</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05">
        <f t="shared" si="3"/>
        <v>0</v>
      </c>
      <c r="AG61" s="205">
        <f t="shared" si="4"/>
        <v>1</v>
      </c>
      <c r="AH61" s="199"/>
    </row>
    <row r="62" spans="1:34" x14ac:dyDescent="0.25">
      <c r="A62" s="150" t="s">
        <v>406</v>
      </c>
      <c r="B62" s="161" t="s">
        <v>380</v>
      </c>
      <c r="C62" s="28">
        <f t="shared" si="1"/>
        <v>0</v>
      </c>
      <c r="D62" s="28">
        <f t="shared" si="2"/>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205">
        <f t="shared" si="3"/>
        <v>0</v>
      </c>
      <c r="AG62" s="205">
        <f t="shared" si="4"/>
        <v>0</v>
      </c>
      <c r="AH62" s="199"/>
    </row>
    <row r="63" spans="1:34" x14ac:dyDescent="0.25">
      <c r="A63" s="150" t="s">
        <v>407</v>
      </c>
      <c r="B63" s="161" t="s">
        <v>382</v>
      </c>
      <c r="C63" s="28">
        <f t="shared" si="1"/>
        <v>0</v>
      </c>
      <c r="D63" s="28">
        <f t="shared" si="2"/>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205">
        <f t="shared" si="3"/>
        <v>0</v>
      </c>
      <c r="AG63" s="205">
        <f t="shared" si="4"/>
        <v>0</v>
      </c>
      <c r="AH63" s="199"/>
    </row>
    <row r="64" spans="1:34" s="8" customFormat="1" ht="36.75" customHeight="1" x14ac:dyDescent="0.25">
      <c r="A64" s="145" t="s">
        <v>22</v>
      </c>
      <c r="B64" s="162" t="s">
        <v>408</v>
      </c>
      <c r="C64" s="205">
        <f t="shared" si="1"/>
        <v>0</v>
      </c>
      <c r="D64" s="205">
        <f t="shared" si="2"/>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9">
        <v>0</v>
      </c>
      <c r="U64" s="209">
        <v>0</v>
      </c>
      <c r="V64" s="209">
        <v>0</v>
      </c>
      <c r="W64" s="209">
        <v>0</v>
      </c>
      <c r="X64" s="209">
        <v>0</v>
      </c>
      <c r="Y64" s="209">
        <v>0</v>
      </c>
      <c r="Z64" s="209">
        <v>0</v>
      </c>
      <c r="AA64" s="209">
        <v>0</v>
      </c>
      <c r="AB64" s="209">
        <v>0</v>
      </c>
      <c r="AC64" s="209">
        <v>0</v>
      </c>
      <c r="AD64" s="209">
        <v>0</v>
      </c>
      <c r="AE64" s="209">
        <v>0</v>
      </c>
      <c r="AF64" s="205">
        <f t="shared" si="3"/>
        <v>0</v>
      </c>
      <c r="AG64" s="205">
        <f t="shared" si="4"/>
        <v>0</v>
      </c>
      <c r="AH64" s="199"/>
    </row>
    <row r="65" spans="1:34" s="8" customFormat="1" x14ac:dyDescent="0.25">
      <c r="A65" s="145" t="s">
        <v>24</v>
      </c>
      <c r="B65" s="158" t="s">
        <v>409</v>
      </c>
      <c r="C65" s="28">
        <f t="shared" si="1"/>
        <v>0</v>
      </c>
      <c r="D65" s="28">
        <f t="shared" si="2"/>
        <v>0</v>
      </c>
      <c r="E65" s="205">
        <v>0</v>
      </c>
      <c r="F65" s="205">
        <v>0</v>
      </c>
      <c r="G65" s="205">
        <v>0</v>
      </c>
      <c r="H65" s="205">
        <v>0</v>
      </c>
      <c r="I65" s="205">
        <v>0</v>
      </c>
      <c r="J65" s="205">
        <v>0</v>
      </c>
      <c r="K65" s="205">
        <v>0</v>
      </c>
      <c r="L65" s="205">
        <v>0</v>
      </c>
      <c r="M65" s="205">
        <v>0</v>
      </c>
      <c r="N65" s="205">
        <v>0</v>
      </c>
      <c r="O65" s="205">
        <v>0</v>
      </c>
      <c r="P65" s="205">
        <v>0</v>
      </c>
      <c r="Q65" s="205">
        <v>0</v>
      </c>
      <c r="R65" s="205">
        <v>0</v>
      </c>
      <c r="S65" s="205">
        <v>0</v>
      </c>
      <c r="T65" s="205">
        <v>0</v>
      </c>
      <c r="U65" s="205">
        <v>0</v>
      </c>
      <c r="V65" s="205">
        <v>0</v>
      </c>
      <c r="W65" s="205">
        <v>0</v>
      </c>
      <c r="X65" s="205">
        <v>0</v>
      </c>
      <c r="Y65" s="205">
        <v>0</v>
      </c>
      <c r="Z65" s="205">
        <v>0</v>
      </c>
      <c r="AA65" s="205">
        <v>0</v>
      </c>
      <c r="AB65" s="205">
        <v>0</v>
      </c>
      <c r="AC65" s="205">
        <v>0</v>
      </c>
      <c r="AD65" s="205">
        <v>0</v>
      </c>
      <c r="AE65" s="205">
        <v>0</v>
      </c>
      <c r="AF65" s="205">
        <f t="shared" si="3"/>
        <v>0</v>
      </c>
      <c r="AG65" s="205">
        <f t="shared" si="4"/>
        <v>0</v>
      </c>
      <c r="AH65" s="199"/>
    </row>
    <row r="66" spans="1:34" x14ac:dyDescent="0.25">
      <c r="A66" s="150" t="s">
        <v>410</v>
      </c>
      <c r="B66" s="163" t="s">
        <v>385</v>
      </c>
      <c r="C66" s="28">
        <f t="shared" si="1"/>
        <v>0</v>
      </c>
      <c r="D66" s="28">
        <f t="shared" si="2"/>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205">
        <f t="shared" si="3"/>
        <v>0</v>
      </c>
      <c r="AG66" s="205">
        <f t="shared" si="4"/>
        <v>0</v>
      </c>
      <c r="AH66" s="199"/>
    </row>
    <row r="67" spans="1:34" x14ac:dyDescent="0.25">
      <c r="A67" s="150" t="s">
        <v>411</v>
      </c>
      <c r="B67" s="163" t="s">
        <v>368</v>
      </c>
      <c r="C67" s="28">
        <f t="shared" si="1"/>
        <v>0</v>
      </c>
      <c r="D67" s="28">
        <f t="shared" si="2"/>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205">
        <f t="shared" si="3"/>
        <v>0</v>
      </c>
      <c r="AG67" s="205">
        <f t="shared" si="4"/>
        <v>0</v>
      </c>
      <c r="AH67" s="199"/>
    </row>
    <row r="68" spans="1:34" x14ac:dyDescent="0.25">
      <c r="A68" s="150" t="s">
        <v>412</v>
      </c>
      <c r="B68" s="163" t="s">
        <v>370</v>
      </c>
      <c r="C68" s="28">
        <f t="shared" si="1"/>
        <v>0</v>
      </c>
      <c r="D68" s="28">
        <f t="shared" si="2"/>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205">
        <f t="shared" si="3"/>
        <v>0</v>
      </c>
      <c r="AG68" s="205">
        <f t="shared" si="4"/>
        <v>0</v>
      </c>
      <c r="AH68" s="199"/>
    </row>
    <row r="69" spans="1:34" x14ac:dyDescent="0.25">
      <c r="A69" s="150" t="s">
        <v>413</v>
      </c>
      <c r="B69" s="163" t="s">
        <v>414</v>
      </c>
      <c r="C69" s="28">
        <f t="shared" si="1"/>
        <v>0</v>
      </c>
      <c r="D69" s="28">
        <f t="shared" si="2"/>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205">
        <f t="shared" si="3"/>
        <v>0</v>
      </c>
      <c r="AG69" s="205">
        <f t="shared" si="4"/>
        <v>0</v>
      </c>
      <c r="AH69" s="199"/>
    </row>
    <row r="70" spans="1:34" x14ac:dyDescent="0.25">
      <c r="A70" s="150" t="s">
        <v>415</v>
      </c>
      <c r="B70" s="161" t="s">
        <v>378</v>
      </c>
      <c r="C70" s="28">
        <f t="shared" si="1"/>
        <v>0</v>
      </c>
      <c r="D70" s="28">
        <f t="shared" si="2"/>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205">
        <f t="shared" si="3"/>
        <v>0</v>
      </c>
      <c r="AG70" s="205">
        <f t="shared" si="4"/>
        <v>0</v>
      </c>
      <c r="AH70" s="199"/>
    </row>
    <row r="71" spans="1:34" x14ac:dyDescent="0.25">
      <c r="A71" s="150" t="s">
        <v>416</v>
      </c>
      <c r="B71" s="161" t="s">
        <v>380</v>
      </c>
      <c r="C71" s="28">
        <f t="shared" si="1"/>
        <v>0</v>
      </c>
      <c r="D71" s="28">
        <f t="shared" si="2"/>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205">
        <f t="shared" si="3"/>
        <v>0</v>
      </c>
      <c r="AG71" s="205">
        <f t="shared" si="4"/>
        <v>0</v>
      </c>
      <c r="AH71" s="199"/>
    </row>
    <row r="72" spans="1:34" x14ac:dyDescent="0.25">
      <c r="A72" s="150" t="s">
        <v>417</v>
      </c>
      <c r="B72" s="161" t="s">
        <v>382</v>
      </c>
      <c r="C72" s="28">
        <f t="shared" si="1"/>
        <v>0</v>
      </c>
      <c r="D72" s="28">
        <f t="shared" si="2"/>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205">
        <f t="shared" si="3"/>
        <v>0</v>
      </c>
      <c r="AG72" s="205">
        <f t="shared" si="4"/>
        <v>0</v>
      </c>
      <c r="AH72" s="199"/>
    </row>
    <row r="73" spans="1:34" x14ac:dyDescent="0.25">
      <c r="AH73" s="200"/>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16" zoomScale="85" zoomScaleNormal="80" zoomScaleSheetLayoutView="85" workbookViewId="0">
      <selection activeCell="R26" sqref="R26:AX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7" t="str">
        <f>'1. паспорт местоположение'!$A$5:$C$5</f>
        <v>Год раскрытия информации: 2025 год</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c r="AW5" s="217"/>
      <c r="AX5" s="217"/>
    </row>
    <row r="6" spans="1:50" ht="18.75" x14ac:dyDescent="0.3">
      <c r="AX6" s="5"/>
    </row>
    <row r="7" spans="1:50" ht="18.75" x14ac:dyDescent="0.25">
      <c r="A7" s="218" t="s">
        <v>3</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c r="AW7" s="218"/>
      <c r="AX7" s="218"/>
    </row>
    <row r="8" spans="1:50"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c r="AW8" s="218"/>
      <c r="AX8" s="218"/>
    </row>
    <row r="9" spans="1:50" s="164" customFormat="1"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c r="AW9" s="219"/>
      <c r="AX9" s="219"/>
    </row>
    <row r="10" spans="1:50" ht="15.75" x14ac:dyDescent="0.25">
      <c r="A10" s="214" t="s">
        <v>5</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c r="AW10" s="214"/>
      <c r="AX10" s="214"/>
    </row>
    <row r="11" spans="1:50"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c r="AW11" s="218"/>
      <c r="AX11" s="218"/>
    </row>
    <row r="12" spans="1:50" s="164" customFormat="1" ht="15.75" x14ac:dyDescent="0.25">
      <c r="A12" s="219" t="str">
        <f>'1. паспорт местоположение'!$A$12</f>
        <v>Р_СГЭС_13</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219"/>
      <c r="AW12" s="219"/>
      <c r="AX12" s="219"/>
    </row>
    <row r="13" spans="1:50" ht="15.75" x14ac:dyDescent="0.25">
      <c r="A13" s="214" t="s">
        <v>6</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row>
    <row r="14" spans="1:50"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64" customFormat="1" ht="15.75" x14ac:dyDescent="0.25">
      <c r="A15" s="219"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c r="AS15" s="219"/>
      <c r="AT15" s="219"/>
      <c r="AU15" s="219"/>
      <c r="AV15" s="219"/>
      <c r="AW15" s="219"/>
      <c r="AX15" s="219"/>
    </row>
    <row r="16" spans="1:50" ht="15.75" x14ac:dyDescent="0.25">
      <c r="A16" s="214" t="s">
        <v>7</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67" t="s">
        <v>418</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row>
    <row r="22" spans="1:50" ht="58.5" customHeight="1" x14ac:dyDescent="0.25">
      <c r="A22" s="224" t="s">
        <v>419</v>
      </c>
      <c r="B22" s="269" t="s">
        <v>420</v>
      </c>
      <c r="C22" s="224" t="s">
        <v>421</v>
      </c>
      <c r="D22" s="224" t="s">
        <v>422</v>
      </c>
      <c r="E22" s="253" t="s">
        <v>423</v>
      </c>
      <c r="F22" s="254"/>
      <c r="G22" s="254"/>
      <c r="H22" s="254"/>
      <c r="I22" s="254"/>
      <c r="J22" s="254"/>
      <c r="K22" s="254"/>
      <c r="L22" s="254"/>
      <c r="M22" s="254"/>
      <c r="N22" s="255"/>
      <c r="O22" s="224" t="s">
        <v>424</v>
      </c>
      <c r="P22" s="224" t="s">
        <v>425</v>
      </c>
      <c r="Q22" s="224" t="s">
        <v>426</v>
      </c>
      <c r="R22" s="221" t="s">
        <v>427</v>
      </c>
      <c r="S22" s="221" t="s">
        <v>428</v>
      </c>
      <c r="T22" s="221" t="s">
        <v>429</v>
      </c>
      <c r="U22" s="221" t="s">
        <v>430</v>
      </c>
      <c r="V22" s="221"/>
      <c r="W22" s="272" t="s">
        <v>431</v>
      </c>
      <c r="X22" s="272" t="s">
        <v>432</v>
      </c>
      <c r="Y22" s="221" t="s">
        <v>433</v>
      </c>
      <c r="Z22" s="221" t="s">
        <v>434</v>
      </c>
      <c r="AA22" s="221" t="s">
        <v>435</v>
      </c>
      <c r="AB22" s="273" t="s">
        <v>436</v>
      </c>
      <c r="AC22" s="221" t="s">
        <v>437</v>
      </c>
      <c r="AD22" s="221" t="s">
        <v>438</v>
      </c>
      <c r="AE22" s="221" t="s">
        <v>439</v>
      </c>
      <c r="AF22" s="221" t="s">
        <v>440</v>
      </c>
      <c r="AG22" s="221" t="s">
        <v>441</v>
      </c>
      <c r="AH22" s="221" t="s">
        <v>442</v>
      </c>
      <c r="AI22" s="221"/>
      <c r="AJ22" s="221"/>
      <c r="AK22" s="221"/>
      <c r="AL22" s="221"/>
      <c r="AM22" s="221"/>
      <c r="AN22" s="221" t="s">
        <v>443</v>
      </c>
      <c r="AO22" s="221"/>
      <c r="AP22" s="221"/>
      <c r="AQ22" s="221"/>
      <c r="AR22" s="221" t="s">
        <v>444</v>
      </c>
      <c r="AS22" s="221"/>
      <c r="AT22" s="221" t="s">
        <v>445</v>
      </c>
      <c r="AU22" s="221" t="s">
        <v>446</v>
      </c>
      <c r="AV22" s="221" t="s">
        <v>447</v>
      </c>
      <c r="AW22" s="221" t="s">
        <v>448</v>
      </c>
      <c r="AX22" s="274" t="s">
        <v>449</v>
      </c>
    </row>
    <row r="23" spans="1:50" ht="64.5" customHeight="1" x14ac:dyDescent="0.25">
      <c r="A23" s="268"/>
      <c r="B23" s="270"/>
      <c r="C23" s="268"/>
      <c r="D23" s="268"/>
      <c r="E23" s="276" t="s">
        <v>450</v>
      </c>
      <c r="F23" s="278" t="s">
        <v>398</v>
      </c>
      <c r="G23" s="278" t="s">
        <v>400</v>
      </c>
      <c r="H23" s="278" t="s">
        <v>402</v>
      </c>
      <c r="I23" s="280" t="s">
        <v>451</v>
      </c>
      <c r="J23" s="280" t="s">
        <v>452</v>
      </c>
      <c r="K23" s="280" t="s">
        <v>453</v>
      </c>
      <c r="L23" s="278" t="s">
        <v>378</v>
      </c>
      <c r="M23" s="278" t="s">
        <v>380</v>
      </c>
      <c r="N23" s="278" t="s">
        <v>382</v>
      </c>
      <c r="O23" s="268"/>
      <c r="P23" s="268"/>
      <c r="Q23" s="268"/>
      <c r="R23" s="221"/>
      <c r="S23" s="221"/>
      <c r="T23" s="221"/>
      <c r="U23" s="282" t="s">
        <v>270</v>
      </c>
      <c r="V23" s="282" t="s">
        <v>454</v>
      </c>
      <c r="W23" s="272"/>
      <c r="X23" s="272"/>
      <c r="Y23" s="221"/>
      <c r="Z23" s="221"/>
      <c r="AA23" s="221"/>
      <c r="AB23" s="221"/>
      <c r="AC23" s="221"/>
      <c r="AD23" s="221"/>
      <c r="AE23" s="221"/>
      <c r="AF23" s="221"/>
      <c r="AG23" s="221"/>
      <c r="AH23" s="221" t="s">
        <v>455</v>
      </c>
      <c r="AI23" s="221"/>
      <c r="AJ23" s="221" t="s">
        <v>456</v>
      </c>
      <c r="AK23" s="221"/>
      <c r="AL23" s="224" t="s">
        <v>457</v>
      </c>
      <c r="AM23" s="224" t="s">
        <v>458</v>
      </c>
      <c r="AN23" s="224" t="s">
        <v>459</v>
      </c>
      <c r="AO23" s="224" t="s">
        <v>460</v>
      </c>
      <c r="AP23" s="224" t="s">
        <v>461</v>
      </c>
      <c r="AQ23" s="224" t="s">
        <v>462</v>
      </c>
      <c r="AR23" s="224" t="s">
        <v>463</v>
      </c>
      <c r="AS23" s="230" t="s">
        <v>454</v>
      </c>
      <c r="AT23" s="221"/>
      <c r="AU23" s="221"/>
      <c r="AV23" s="221"/>
      <c r="AW23" s="221"/>
      <c r="AX23" s="275"/>
    </row>
    <row r="24" spans="1:50" ht="96.75" customHeight="1" x14ac:dyDescent="0.25">
      <c r="A24" s="225"/>
      <c r="B24" s="271"/>
      <c r="C24" s="225"/>
      <c r="D24" s="225"/>
      <c r="E24" s="277"/>
      <c r="F24" s="279"/>
      <c r="G24" s="279"/>
      <c r="H24" s="279"/>
      <c r="I24" s="281"/>
      <c r="J24" s="281"/>
      <c r="K24" s="281"/>
      <c r="L24" s="279"/>
      <c r="M24" s="279"/>
      <c r="N24" s="279"/>
      <c r="O24" s="225"/>
      <c r="P24" s="225"/>
      <c r="Q24" s="225"/>
      <c r="R24" s="221"/>
      <c r="S24" s="221"/>
      <c r="T24" s="221"/>
      <c r="U24" s="283"/>
      <c r="V24" s="283"/>
      <c r="W24" s="272"/>
      <c r="X24" s="272"/>
      <c r="Y24" s="221"/>
      <c r="Z24" s="221"/>
      <c r="AA24" s="221"/>
      <c r="AB24" s="221"/>
      <c r="AC24" s="221"/>
      <c r="AD24" s="221"/>
      <c r="AE24" s="221"/>
      <c r="AF24" s="221"/>
      <c r="AG24" s="221"/>
      <c r="AH24" s="29" t="s">
        <v>464</v>
      </c>
      <c r="AI24" s="29" t="s">
        <v>465</v>
      </c>
      <c r="AJ24" s="66" t="s">
        <v>270</v>
      </c>
      <c r="AK24" s="66" t="s">
        <v>454</v>
      </c>
      <c r="AL24" s="225"/>
      <c r="AM24" s="225"/>
      <c r="AN24" s="225"/>
      <c r="AO24" s="225"/>
      <c r="AP24" s="225"/>
      <c r="AQ24" s="225"/>
      <c r="AR24" s="225"/>
      <c r="AS24" s="232"/>
      <c r="AT24" s="221"/>
      <c r="AU24" s="221"/>
      <c r="AV24" s="221"/>
      <c r="AW24" s="221"/>
      <c r="AX24" s="275"/>
    </row>
    <row r="25" spans="1:50" s="166" customFormat="1" ht="11.25" x14ac:dyDescent="0.2">
      <c r="A25" s="165">
        <v>1</v>
      </c>
      <c r="B25" s="165">
        <v>2</v>
      </c>
      <c r="C25" s="165">
        <v>3</v>
      </c>
      <c r="D25" s="165">
        <v>4</v>
      </c>
      <c r="E25" s="165">
        <v>5</v>
      </c>
      <c r="F25" s="165">
        <v>6</v>
      </c>
      <c r="G25" s="165">
        <v>7</v>
      </c>
      <c r="H25" s="165">
        <v>8</v>
      </c>
      <c r="I25" s="165">
        <v>9</v>
      </c>
      <c r="J25" s="165">
        <v>10</v>
      </c>
      <c r="K25" s="165">
        <v>11</v>
      </c>
      <c r="L25" s="165">
        <f>K25+1</f>
        <v>12</v>
      </c>
      <c r="M25" s="165">
        <v>12</v>
      </c>
      <c r="N25" s="165">
        <v>12</v>
      </c>
      <c r="O25" s="165">
        <f t="shared" ref="O25:AX25" si="0">N25+1</f>
        <v>13</v>
      </c>
      <c r="P25" s="165">
        <f t="shared" si="0"/>
        <v>14</v>
      </c>
      <c r="Q25" s="165">
        <f t="shared" si="0"/>
        <v>15</v>
      </c>
      <c r="R25" s="165">
        <f t="shared" si="0"/>
        <v>16</v>
      </c>
      <c r="S25" s="165">
        <f t="shared" si="0"/>
        <v>17</v>
      </c>
      <c r="T25" s="165">
        <f t="shared" si="0"/>
        <v>18</v>
      </c>
      <c r="U25" s="165">
        <f t="shared" si="0"/>
        <v>19</v>
      </c>
      <c r="V25" s="165">
        <f t="shared" si="0"/>
        <v>20</v>
      </c>
      <c r="W25" s="165">
        <f t="shared" si="0"/>
        <v>21</v>
      </c>
      <c r="X25" s="165">
        <f t="shared" si="0"/>
        <v>22</v>
      </c>
      <c r="Y25" s="165">
        <f t="shared" si="0"/>
        <v>23</v>
      </c>
      <c r="Z25" s="165">
        <f t="shared" si="0"/>
        <v>24</v>
      </c>
      <c r="AA25" s="165">
        <f t="shared" si="0"/>
        <v>25</v>
      </c>
      <c r="AB25" s="165">
        <f t="shared" si="0"/>
        <v>26</v>
      </c>
      <c r="AC25" s="165">
        <f t="shared" si="0"/>
        <v>27</v>
      </c>
      <c r="AD25" s="165">
        <f t="shared" si="0"/>
        <v>28</v>
      </c>
      <c r="AE25" s="165">
        <f t="shared" si="0"/>
        <v>29</v>
      </c>
      <c r="AF25" s="165">
        <f t="shared" si="0"/>
        <v>30</v>
      </c>
      <c r="AG25" s="165">
        <f t="shared" si="0"/>
        <v>31</v>
      </c>
      <c r="AH25" s="165">
        <f t="shared" si="0"/>
        <v>32</v>
      </c>
      <c r="AI25" s="165">
        <f t="shared" si="0"/>
        <v>33</v>
      </c>
      <c r="AJ25" s="165">
        <f t="shared" si="0"/>
        <v>34</v>
      </c>
      <c r="AK25" s="165">
        <f t="shared" si="0"/>
        <v>35</v>
      </c>
      <c r="AL25" s="165">
        <f t="shared" si="0"/>
        <v>36</v>
      </c>
      <c r="AM25" s="165">
        <f t="shared" si="0"/>
        <v>37</v>
      </c>
      <c r="AN25" s="165">
        <f t="shared" si="0"/>
        <v>38</v>
      </c>
      <c r="AO25" s="165">
        <f t="shared" si="0"/>
        <v>39</v>
      </c>
      <c r="AP25" s="165">
        <f t="shared" si="0"/>
        <v>40</v>
      </c>
      <c r="AQ25" s="165">
        <f t="shared" si="0"/>
        <v>41</v>
      </c>
      <c r="AR25" s="165">
        <f t="shared" si="0"/>
        <v>42</v>
      </c>
      <c r="AS25" s="165">
        <f t="shared" si="0"/>
        <v>43</v>
      </c>
      <c r="AT25" s="165">
        <f t="shared" si="0"/>
        <v>44</v>
      </c>
      <c r="AU25" s="165">
        <f t="shared" si="0"/>
        <v>45</v>
      </c>
      <c r="AV25" s="165">
        <f t="shared" si="0"/>
        <v>46</v>
      </c>
      <c r="AW25" s="165">
        <f t="shared" si="0"/>
        <v>47</v>
      </c>
      <c r="AX25" s="165">
        <f t="shared" si="0"/>
        <v>48</v>
      </c>
    </row>
    <row r="26" spans="1:50" s="166" customFormat="1" ht="138" customHeight="1" x14ac:dyDescent="0.2">
      <c r="A26" s="201">
        <f>A25+1-IF(ROW(A26) = 26,1,0)</f>
        <v>1</v>
      </c>
      <c r="B26" s="202" t="s">
        <v>523</v>
      </c>
      <c r="C26" s="202" t="s">
        <v>553</v>
      </c>
      <c r="D26" s="202">
        <v>2025</v>
      </c>
      <c r="E26" s="202">
        <v>0</v>
      </c>
      <c r="F26" s="202">
        <v>0</v>
      </c>
      <c r="G26" s="202">
        <v>0</v>
      </c>
      <c r="H26" s="202">
        <v>0</v>
      </c>
      <c r="I26" s="202">
        <v>0</v>
      </c>
      <c r="J26" s="202">
        <v>0</v>
      </c>
      <c r="K26" s="202">
        <v>0</v>
      </c>
      <c r="L26" s="202">
        <v>1</v>
      </c>
      <c r="M26" s="202">
        <v>0</v>
      </c>
      <c r="N26" s="202">
        <v>0</v>
      </c>
      <c r="O26" s="202" t="s">
        <v>552</v>
      </c>
      <c r="P26" s="202" t="s">
        <v>554</v>
      </c>
      <c r="Q26" s="202" t="s">
        <v>523</v>
      </c>
      <c r="R26" s="202">
        <v>580.81899999999996</v>
      </c>
      <c r="S26" s="202" t="s">
        <v>561</v>
      </c>
      <c r="T26" s="202">
        <v>580.81899999999996</v>
      </c>
      <c r="U26" s="202" t="s">
        <v>562</v>
      </c>
      <c r="V26" s="202" t="s">
        <v>562</v>
      </c>
      <c r="W26" s="202" t="s">
        <v>82</v>
      </c>
      <c r="X26" s="202">
        <v>2</v>
      </c>
      <c r="Y26" s="202" t="s">
        <v>563</v>
      </c>
      <c r="Z26" s="202">
        <v>580.81899999999996</v>
      </c>
      <c r="AA26" s="202" t="s">
        <v>82</v>
      </c>
      <c r="AB26" s="202">
        <v>0</v>
      </c>
      <c r="AC26" s="202" t="s">
        <v>82</v>
      </c>
      <c r="AD26" s="202">
        <v>580.81899999999996</v>
      </c>
      <c r="AE26" s="202" t="s">
        <v>563</v>
      </c>
      <c r="AF26" s="202">
        <v>660.98299999999995</v>
      </c>
      <c r="AG26" s="202">
        <v>660.98299999999995</v>
      </c>
      <c r="AH26" s="202" t="s">
        <v>564</v>
      </c>
      <c r="AI26" s="202" t="s">
        <v>565</v>
      </c>
      <c r="AJ26" s="202" t="s">
        <v>566</v>
      </c>
      <c r="AK26" s="202">
        <v>45721</v>
      </c>
      <c r="AL26" s="202">
        <v>45737</v>
      </c>
      <c r="AM26" s="202">
        <v>45740</v>
      </c>
      <c r="AN26" s="202" t="s">
        <v>567</v>
      </c>
      <c r="AO26" s="202"/>
      <c r="AP26" s="202"/>
      <c r="AQ26" s="202"/>
      <c r="AR26" s="202"/>
      <c r="AS26" s="202">
        <v>45751</v>
      </c>
      <c r="AT26" s="202"/>
      <c r="AU26" s="202">
        <v>45751</v>
      </c>
      <c r="AV26" s="202">
        <v>45775</v>
      </c>
      <c r="AW26" s="202"/>
      <c r="AX26" s="20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40" zoomScale="60" zoomScaleNormal="80" workbookViewId="0">
      <selection activeCell="B20" sqref="B20"/>
    </sheetView>
  </sheetViews>
  <sheetFormatPr defaultRowHeight="15.75" x14ac:dyDescent="0.25"/>
  <cols>
    <col min="1" max="2" width="66.140625" style="167"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6" t="str">
        <f>'1. паспорт местоположение'!$A$5:$C$5</f>
        <v>Год раскрытия информации: 2025 год</v>
      </c>
      <c r="B5" s="286"/>
      <c r="C5" s="169"/>
      <c r="D5" s="169"/>
      <c r="E5" s="169"/>
      <c r="F5" s="169"/>
      <c r="G5" s="169"/>
      <c r="H5" s="169"/>
    </row>
    <row r="6" spans="1:8" ht="18.75" x14ac:dyDescent="0.3">
      <c r="A6" s="168"/>
      <c r="B6" s="168"/>
      <c r="C6" s="168"/>
      <c r="D6" s="168"/>
      <c r="E6" s="168"/>
      <c r="F6" s="168"/>
      <c r="G6" s="168"/>
      <c r="H6" s="168"/>
    </row>
    <row r="7" spans="1:8" ht="18.75" x14ac:dyDescent="0.25">
      <c r="A7" s="218" t="s">
        <v>3</v>
      </c>
      <c r="B7" s="218"/>
      <c r="C7" s="170"/>
      <c r="D7" s="10"/>
      <c r="E7" s="10"/>
      <c r="F7" s="10"/>
      <c r="G7" s="10"/>
      <c r="H7" s="10"/>
    </row>
    <row r="8" spans="1:8" ht="18.75" x14ac:dyDescent="0.25">
      <c r="A8" s="10"/>
      <c r="B8" s="10"/>
      <c r="C8" s="170"/>
      <c r="D8" s="10"/>
      <c r="E8" s="10"/>
      <c r="F8" s="10"/>
      <c r="G8" s="10"/>
      <c r="H8" s="10"/>
    </row>
    <row r="9" spans="1:8" x14ac:dyDescent="0.25">
      <c r="A9" s="219" t="s">
        <v>4</v>
      </c>
      <c r="B9" s="219"/>
      <c r="C9" s="171"/>
      <c r="D9" s="11"/>
      <c r="E9" s="11"/>
      <c r="F9" s="11"/>
      <c r="G9" s="11"/>
      <c r="H9" s="11"/>
    </row>
    <row r="10" spans="1:8" x14ac:dyDescent="0.25">
      <c r="A10" s="214" t="s">
        <v>5</v>
      </c>
      <c r="B10" s="214"/>
      <c r="C10" s="39"/>
      <c r="D10" s="13"/>
      <c r="E10" s="13"/>
      <c r="F10" s="13"/>
      <c r="G10" s="13"/>
      <c r="H10" s="13"/>
    </row>
    <row r="11" spans="1:8" ht="18.75" x14ac:dyDescent="0.25">
      <c r="A11" s="10"/>
      <c r="B11" s="10"/>
      <c r="C11" s="170"/>
      <c r="D11" s="10"/>
      <c r="E11" s="10"/>
      <c r="F11" s="10"/>
      <c r="G11" s="10"/>
      <c r="H11" s="10"/>
    </row>
    <row r="12" spans="1:8" s="138" customFormat="1" x14ac:dyDescent="0.25">
      <c r="A12" s="219" t="str">
        <f>'1. паспорт местоположение'!$A$12</f>
        <v>Р_СГЭС_13</v>
      </c>
      <c r="B12" s="219"/>
      <c r="C12" s="172"/>
      <c r="D12" s="154"/>
      <c r="E12" s="154"/>
      <c r="F12" s="154"/>
      <c r="G12" s="154"/>
      <c r="H12" s="154"/>
    </row>
    <row r="13" spans="1:8" x14ac:dyDescent="0.25">
      <c r="A13" s="214" t="s">
        <v>6</v>
      </c>
      <c r="B13" s="214"/>
      <c r="C13" s="39"/>
      <c r="D13" s="13"/>
      <c r="E13" s="13"/>
      <c r="F13" s="13"/>
      <c r="G13" s="13"/>
      <c r="H13" s="13"/>
    </row>
    <row r="14" spans="1:8" ht="18.75" x14ac:dyDescent="0.25">
      <c r="A14" s="56"/>
      <c r="B14" s="56"/>
      <c r="C14" s="173"/>
      <c r="D14" s="56"/>
      <c r="E14" s="56"/>
      <c r="F14" s="56"/>
      <c r="G14" s="56"/>
      <c r="H14" s="56"/>
    </row>
    <row r="15" spans="1:8" s="138" customFormat="1" ht="33" customHeight="1" x14ac:dyDescent="0.25">
      <c r="A15" s="213"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3"/>
      <c r="C15" s="172"/>
      <c r="D15" s="154"/>
      <c r="E15" s="154"/>
      <c r="F15" s="154"/>
      <c r="G15" s="154"/>
      <c r="H15" s="154"/>
    </row>
    <row r="16" spans="1:8" x14ac:dyDescent="0.25">
      <c r="A16" s="214" t="s">
        <v>7</v>
      </c>
      <c r="B16" s="214"/>
      <c r="C16" s="39"/>
      <c r="D16" s="13"/>
      <c r="E16" s="13"/>
      <c r="F16" s="13"/>
      <c r="G16" s="13"/>
      <c r="H16" s="13"/>
    </row>
    <row r="17" spans="1:2" s="138" customFormat="1" x14ac:dyDescent="0.25">
      <c r="A17" s="167"/>
      <c r="B17" s="174"/>
    </row>
    <row r="18" spans="1:2" s="138" customFormat="1" ht="33.75" customHeight="1" x14ac:dyDescent="0.25">
      <c r="A18" s="284" t="s">
        <v>466</v>
      </c>
      <c r="B18" s="285"/>
    </row>
    <row r="19" spans="1:2" s="138" customFormat="1" x14ac:dyDescent="0.25">
      <c r="A19" s="167"/>
      <c r="B19" s="140"/>
    </row>
    <row r="20" spans="1:2" s="138" customFormat="1" ht="16.5" thickBot="1" x14ac:dyDescent="0.3">
      <c r="A20" s="167"/>
      <c r="B20" s="71"/>
    </row>
    <row r="21" spans="1:2" s="138" customFormat="1" ht="45.75" thickBot="1" x14ac:dyDescent="0.3">
      <c r="A21" s="175" t="s">
        <v>467</v>
      </c>
      <c r="B21" s="176" t="str">
        <f>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row>
    <row r="22" spans="1:2" s="138" customFormat="1" ht="16.5" thickBot="1" x14ac:dyDescent="0.3">
      <c r="A22" s="175" t="s">
        <v>468</v>
      </c>
      <c r="B22" s="176" t="s">
        <v>560</v>
      </c>
    </row>
    <row r="23" spans="1:2" s="138" customFormat="1" ht="16.5" thickBot="1" x14ac:dyDescent="0.3">
      <c r="A23" s="175" t="s">
        <v>469</v>
      </c>
      <c r="B23" s="176" t="s">
        <v>555</v>
      </c>
    </row>
    <row r="24" spans="1:2" s="138" customFormat="1" ht="45.75" thickBot="1" x14ac:dyDescent="0.3">
      <c r="A24" s="175" t="s">
        <v>470</v>
      </c>
      <c r="B24" s="176" t="s">
        <v>549</v>
      </c>
    </row>
    <row r="25" spans="1:2" s="138" customFormat="1" ht="16.5" thickBot="1" x14ac:dyDescent="0.3">
      <c r="A25" s="177" t="s">
        <v>471</v>
      </c>
      <c r="B25" s="176">
        <v>2025</v>
      </c>
    </row>
    <row r="26" spans="1:2" s="138" customFormat="1" ht="16.5" thickBot="1" x14ac:dyDescent="0.3">
      <c r="A26" s="178" t="s">
        <v>472</v>
      </c>
      <c r="B26" s="176" t="s">
        <v>551</v>
      </c>
    </row>
    <row r="27" spans="1:2" s="138" customFormat="1" ht="29.25" thickBot="1" x14ac:dyDescent="0.3">
      <c r="A27" s="179" t="s">
        <v>473</v>
      </c>
      <c r="B27" s="180" t="s">
        <v>556</v>
      </c>
    </row>
    <row r="28" spans="1:2" s="138" customFormat="1" ht="16.5" thickBot="1" x14ac:dyDescent="0.3">
      <c r="A28" s="181" t="s">
        <v>474</v>
      </c>
      <c r="B28" s="180" t="s">
        <v>536</v>
      </c>
    </row>
    <row r="29" spans="1:2" s="138" customFormat="1" ht="29.25" thickBot="1" x14ac:dyDescent="0.3">
      <c r="A29" s="182" t="s">
        <v>475</v>
      </c>
      <c r="B29" s="183">
        <v>0</v>
      </c>
    </row>
    <row r="30" spans="1:2" s="138" customFormat="1" ht="29.25" thickBot="1" x14ac:dyDescent="0.3">
      <c r="A30" s="182" t="s">
        <v>476</v>
      </c>
      <c r="B30" s="180">
        <v>0</v>
      </c>
    </row>
    <row r="31" spans="1:2" s="138" customFormat="1" ht="16.5" thickBot="1" x14ac:dyDescent="0.3">
      <c r="A31" s="181" t="s">
        <v>477</v>
      </c>
      <c r="B31" s="180" t="s">
        <v>257</v>
      </c>
    </row>
    <row r="32" spans="1:2" s="138" customFormat="1" ht="29.25" thickBot="1" x14ac:dyDescent="0.3">
      <c r="A32" s="182" t="s">
        <v>478</v>
      </c>
      <c r="B32" s="180" t="s">
        <v>520</v>
      </c>
    </row>
    <row r="33" spans="1:2" s="138" customFormat="1" ht="30.75" thickBot="1" x14ac:dyDescent="0.3">
      <c r="A33" s="181" t="s">
        <v>479</v>
      </c>
      <c r="B33" s="180">
        <v>0</v>
      </c>
    </row>
    <row r="34" spans="1:2" s="138" customFormat="1" ht="16.5" thickBot="1" x14ac:dyDescent="0.3">
      <c r="A34" s="181" t="s">
        <v>480</v>
      </c>
      <c r="B34" s="180">
        <v>0</v>
      </c>
    </row>
    <row r="35" spans="1:2" s="138" customFormat="1" ht="16.5" thickBot="1" x14ac:dyDescent="0.3">
      <c r="A35" s="181" t="s">
        <v>481</v>
      </c>
      <c r="B35" s="180">
        <v>0</v>
      </c>
    </row>
    <row r="36" spans="1:2" s="138" customFormat="1" ht="16.5" thickBot="1" x14ac:dyDescent="0.3">
      <c r="A36" s="181" t="s">
        <v>482</v>
      </c>
      <c r="B36" s="180">
        <v>0</v>
      </c>
    </row>
    <row r="37" spans="1:2" s="138" customFormat="1" ht="29.25" thickBot="1" x14ac:dyDescent="0.3">
      <c r="A37" s="182" t="s">
        <v>483</v>
      </c>
      <c r="B37" s="180" t="s">
        <v>521</v>
      </c>
    </row>
    <row r="38" spans="1:2" s="138" customFormat="1" ht="30.75" thickBot="1" x14ac:dyDescent="0.3">
      <c r="A38" s="181" t="s">
        <v>479</v>
      </c>
      <c r="B38" s="180">
        <v>0</v>
      </c>
    </row>
    <row r="39" spans="1:2" s="138" customFormat="1" ht="16.5" thickBot="1" x14ac:dyDescent="0.3">
      <c r="A39" s="181" t="s">
        <v>480</v>
      </c>
      <c r="B39" s="180">
        <v>0</v>
      </c>
    </row>
    <row r="40" spans="1:2" s="138" customFormat="1" ht="16.5" thickBot="1" x14ac:dyDescent="0.3">
      <c r="A40" s="181" t="s">
        <v>481</v>
      </c>
      <c r="B40" s="180">
        <v>0</v>
      </c>
    </row>
    <row r="41" spans="1:2" s="138" customFormat="1" ht="16.5" thickBot="1" x14ac:dyDescent="0.3">
      <c r="A41" s="181" t="s">
        <v>482</v>
      </c>
      <c r="B41" s="180">
        <v>0</v>
      </c>
    </row>
    <row r="42" spans="1:2" s="138" customFormat="1" ht="29.25" thickBot="1" x14ac:dyDescent="0.3">
      <c r="A42" s="182" t="s">
        <v>484</v>
      </c>
      <c r="B42" s="180" t="s">
        <v>521</v>
      </c>
    </row>
    <row r="43" spans="1:2" s="138" customFormat="1" ht="30.75" thickBot="1" x14ac:dyDescent="0.3">
      <c r="A43" s="181" t="s">
        <v>479</v>
      </c>
      <c r="B43" s="180">
        <v>0</v>
      </c>
    </row>
    <row r="44" spans="1:2" s="138" customFormat="1" ht="16.5" thickBot="1" x14ac:dyDescent="0.3">
      <c r="A44" s="181" t="s">
        <v>480</v>
      </c>
      <c r="B44" s="180">
        <v>0</v>
      </c>
    </row>
    <row r="45" spans="1:2" s="138" customFormat="1" ht="16.5" thickBot="1" x14ac:dyDescent="0.3">
      <c r="A45" s="181" t="s">
        <v>481</v>
      </c>
      <c r="B45" s="180">
        <v>0</v>
      </c>
    </row>
    <row r="46" spans="1:2" s="138" customFormat="1" ht="16.5" thickBot="1" x14ac:dyDescent="0.3">
      <c r="A46" s="181" t="s">
        <v>482</v>
      </c>
      <c r="B46" s="180">
        <v>0</v>
      </c>
    </row>
    <row r="47" spans="1:2" s="138" customFormat="1" ht="29.25" thickBot="1" x14ac:dyDescent="0.3">
      <c r="A47" s="184" t="s">
        <v>485</v>
      </c>
      <c r="B47" s="180">
        <v>0</v>
      </c>
    </row>
    <row r="48" spans="1:2" s="138" customFormat="1" ht="16.5" thickBot="1" x14ac:dyDescent="0.3">
      <c r="A48" s="185" t="s">
        <v>477</v>
      </c>
      <c r="B48" s="180" t="s">
        <v>257</v>
      </c>
    </row>
    <row r="49" spans="1:2" s="138" customFormat="1" ht="16.5" thickBot="1" x14ac:dyDescent="0.3">
      <c r="A49" s="185" t="s">
        <v>486</v>
      </c>
      <c r="B49" s="180">
        <v>0</v>
      </c>
    </row>
    <row r="50" spans="1:2" s="138" customFormat="1" ht="16.5" thickBot="1" x14ac:dyDescent="0.3">
      <c r="A50" s="185" t="s">
        <v>487</v>
      </c>
      <c r="B50" s="180">
        <v>0</v>
      </c>
    </row>
    <row r="51" spans="1:2" s="138" customFormat="1" ht="16.5" thickBot="1" x14ac:dyDescent="0.3">
      <c r="A51" s="185" t="s">
        <v>488</v>
      </c>
      <c r="B51" s="180">
        <v>0</v>
      </c>
    </row>
    <row r="52" spans="1:2" s="138" customFormat="1" ht="16.5" thickBot="1" x14ac:dyDescent="0.3">
      <c r="A52" s="182" t="s">
        <v>489</v>
      </c>
      <c r="B52" s="180" t="s">
        <v>522</v>
      </c>
    </row>
    <row r="53" spans="1:2" s="138" customFormat="1" ht="16.5" thickBot="1" x14ac:dyDescent="0.3">
      <c r="A53" s="181" t="s">
        <v>490</v>
      </c>
      <c r="B53" s="180">
        <v>0</v>
      </c>
    </row>
    <row r="54" spans="1:2" s="138" customFormat="1" ht="16.5" thickBot="1" x14ac:dyDescent="0.3">
      <c r="A54" s="181" t="s">
        <v>480</v>
      </c>
      <c r="B54" s="180">
        <v>0</v>
      </c>
    </row>
    <row r="55" spans="1:2" s="138" customFormat="1" ht="16.5" thickBot="1" x14ac:dyDescent="0.3">
      <c r="A55" s="181" t="s">
        <v>491</v>
      </c>
      <c r="B55" s="180">
        <v>0</v>
      </c>
    </row>
    <row r="56" spans="1:2" s="138" customFormat="1" ht="16.5" thickBot="1" x14ac:dyDescent="0.3">
      <c r="A56" s="181" t="s">
        <v>492</v>
      </c>
      <c r="B56" s="180">
        <v>0</v>
      </c>
    </row>
    <row r="57" spans="1:2" s="138" customFormat="1" ht="16.5" thickBot="1" x14ac:dyDescent="0.3">
      <c r="A57" s="182" t="s">
        <v>489</v>
      </c>
      <c r="B57" s="180" t="s">
        <v>522</v>
      </c>
    </row>
    <row r="58" spans="1:2" s="138" customFormat="1" ht="16.5" thickBot="1" x14ac:dyDescent="0.3">
      <c r="A58" s="181" t="s">
        <v>490</v>
      </c>
      <c r="B58" s="180">
        <v>0</v>
      </c>
    </row>
    <row r="59" spans="1:2" s="138" customFormat="1" ht="16.5" thickBot="1" x14ac:dyDescent="0.3">
      <c r="A59" s="181" t="s">
        <v>480</v>
      </c>
      <c r="B59" s="180">
        <v>0</v>
      </c>
    </row>
    <row r="60" spans="1:2" s="138" customFormat="1" ht="16.5" thickBot="1" x14ac:dyDescent="0.3">
      <c r="A60" s="181" t="s">
        <v>491</v>
      </c>
      <c r="B60" s="180">
        <v>0</v>
      </c>
    </row>
    <row r="61" spans="1:2" s="138" customFormat="1" ht="16.5" thickBot="1" x14ac:dyDescent="0.3">
      <c r="A61" s="181" t="s">
        <v>492</v>
      </c>
      <c r="B61" s="180">
        <v>0</v>
      </c>
    </row>
    <row r="62" spans="1:2" s="138" customFormat="1" ht="16.5" thickBot="1" x14ac:dyDescent="0.3">
      <c r="A62" s="177" t="s">
        <v>493</v>
      </c>
      <c r="B62" s="1">
        <v>0</v>
      </c>
    </row>
    <row r="63" spans="1:2" s="138" customFormat="1" ht="16.5" thickBot="1" x14ac:dyDescent="0.3">
      <c r="A63" s="177" t="s">
        <v>494</v>
      </c>
      <c r="B63" s="180">
        <v>0</v>
      </c>
    </row>
    <row r="64" spans="1:2" s="138" customFormat="1" ht="16.5" thickBot="1" x14ac:dyDescent="0.3">
      <c r="A64" s="177" t="s">
        <v>495</v>
      </c>
      <c r="B64" s="180">
        <v>0</v>
      </c>
    </row>
    <row r="65" spans="1:2" s="138" customFormat="1" ht="16.5" thickBot="1" x14ac:dyDescent="0.3">
      <c r="A65" s="178" t="s">
        <v>496</v>
      </c>
      <c r="B65" s="180">
        <v>0</v>
      </c>
    </row>
    <row r="66" spans="1:2" s="138" customFormat="1" x14ac:dyDescent="0.25">
      <c r="A66" s="184" t="s">
        <v>497</v>
      </c>
      <c r="B66" s="186" t="s">
        <v>257</v>
      </c>
    </row>
    <row r="67" spans="1:2" s="138" customFormat="1" x14ac:dyDescent="0.25">
      <c r="A67" s="187" t="s">
        <v>498</v>
      </c>
      <c r="B67" s="188" t="s">
        <v>523</v>
      </c>
    </row>
    <row r="68" spans="1:2" s="138" customFormat="1" x14ac:dyDescent="0.25">
      <c r="A68" s="187" t="s">
        <v>499</v>
      </c>
      <c r="B68" s="188" t="s">
        <v>257</v>
      </c>
    </row>
    <row r="69" spans="1:2" s="138" customFormat="1" x14ac:dyDescent="0.25">
      <c r="A69" s="187" t="s">
        <v>500</v>
      </c>
      <c r="B69" s="188" t="s">
        <v>257</v>
      </c>
    </row>
    <row r="70" spans="1:2" s="138" customFormat="1" x14ac:dyDescent="0.25">
      <c r="A70" s="187" t="s">
        <v>501</v>
      </c>
      <c r="B70" s="188" t="s">
        <v>257</v>
      </c>
    </row>
    <row r="71" spans="1:2" s="138" customFormat="1" x14ac:dyDescent="0.25">
      <c r="A71" s="187" t="s">
        <v>502</v>
      </c>
      <c r="B71" s="188" t="s">
        <v>257</v>
      </c>
    </row>
    <row r="72" spans="1:2" s="138" customFormat="1" ht="16.5" thickBot="1" x14ac:dyDescent="0.3">
      <c r="A72" s="189" t="s">
        <v>503</v>
      </c>
      <c r="B72" s="188" t="s">
        <v>257</v>
      </c>
    </row>
    <row r="73" spans="1:2" s="138" customFormat="1" ht="30.75" thickBot="1" x14ac:dyDescent="0.3">
      <c r="A73" s="185" t="s">
        <v>504</v>
      </c>
      <c r="B73" s="176" t="s">
        <v>524</v>
      </c>
    </row>
    <row r="74" spans="1:2" s="138" customFormat="1" ht="29.25" thickBot="1" x14ac:dyDescent="0.3">
      <c r="A74" s="177" t="s">
        <v>505</v>
      </c>
      <c r="B74" s="190">
        <v>0</v>
      </c>
    </row>
    <row r="75" spans="1:2" s="138" customFormat="1" ht="16.5" thickBot="1" x14ac:dyDescent="0.3">
      <c r="A75" s="185" t="s">
        <v>477</v>
      </c>
      <c r="B75" s="176" t="s">
        <v>257</v>
      </c>
    </row>
    <row r="76" spans="1:2" s="138" customFormat="1" ht="16.5" thickBot="1" x14ac:dyDescent="0.3">
      <c r="A76" s="185" t="s">
        <v>506</v>
      </c>
      <c r="B76" s="190">
        <v>0</v>
      </c>
    </row>
    <row r="77" spans="1:2" s="138" customFormat="1" ht="16.5" thickBot="1" x14ac:dyDescent="0.3">
      <c r="A77" s="185" t="s">
        <v>507</v>
      </c>
      <c r="B77" s="190">
        <v>0</v>
      </c>
    </row>
    <row r="78" spans="1:2" s="138" customFormat="1" ht="16.5" thickBot="1" x14ac:dyDescent="0.3">
      <c r="A78" s="191" t="s">
        <v>508</v>
      </c>
      <c r="B78" s="176" t="s">
        <v>257</v>
      </c>
    </row>
    <row r="79" spans="1:2" s="138" customFormat="1" ht="16.5" thickBot="1" x14ac:dyDescent="0.3">
      <c r="A79" s="177" t="s">
        <v>509</v>
      </c>
      <c r="B79" s="176" t="s">
        <v>257</v>
      </c>
    </row>
    <row r="80" spans="1:2" s="138" customFormat="1" ht="16.5" thickBot="1" x14ac:dyDescent="0.3">
      <c r="A80" s="187" t="s">
        <v>510</v>
      </c>
      <c r="B80" s="176" t="s">
        <v>257</v>
      </c>
    </row>
    <row r="81" spans="1:2" s="138" customFormat="1" ht="16.5" thickBot="1" x14ac:dyDescent="0.3">
      <c r="A81" s="187" t="s">
        <v>511</v>
      </c>
      <c r="B81" s="176" t="s">
        <v>257</v>
      </c>
    </row>
    <row r="82" spans="1:2" s="138" customFormat="1" ht="16.5" thickBot="1" x14ac:dyDescent="0.3">
      <c r="A82" s="187" t="s">
        <v>512</v>
      </c>
      <c r="B82" s="176" t="s">
        <v>257</v>
      </c>
    </row>
    <row r="83" spans="1:2" s="138" customFormat="1" ht="29.25" thickBot="1" x14ac:dyDescent="0.3">
      <c r="A83" s="192" t="s">
        <v>513</v>
      </c>
      <c r="B83" s="176" t="s">
        <v>557</v>
      </c>
    </row>
    <row r="84" spans="1:2" s="138" customFormat="1" ht="28.5" x14ac:dyDescent="0.25">
      <c r="A84" s="184" t="s">
        <v>514</v>
      </c>
      <c r="B84" s="186" t="s">
        <v>257</v>
      </c>
    </row>
    <row r="85" spans="1:2" s="138" customFormat="1" x14ac:dyDescent="0.25">
      <c r="A85" s="187" t="s">
        <v>515</v>
      </c>
      <c r="B85" s="188" t="s">
        <v>257</v>
      </c>
    </row>
    <row r="86" spans="1:2" s="138" customFormat="1" x14ac:dyDescent="0.25">
      <c r="A86" s="187" t="s">
        <v>516</v>
      </c>
      <c r="B86" s="188" t="s">
        <v>257</v>
      </c>
    </row>
    <row r="87" spans="1:2" s="138" customFormat="1" x14ac:dyDescent="0.25">
      <c r="A87" s="187" t="s">
        <v>517</v>
      </c>
      <c r="B87" s="188" t="s">
        <v>257</v>
      </c>
    </row>
    <row r="88" spans="1:2" s="138" customFormat="1" x14ac:dyDescent="0.25">
      <c r="A88" s="187" t="s">
        <v>518</v>
      </c>
      <c r="B88" s="188" t="s">
        <v>257</v>
      </c>
    </row>
    <row r="89" spans="1:2" s="138" customFormat="1" ht="16.5" thickBot="1" x14ac:dyDescent="0.3">
      <c r="A89" s="193" t="s">
        <v>519</v>
      </c>
      <c r="B89" s="194" t="s">
        <v>525</v>
      </c>
    </row>
    <row r="92" spans="1:2" s="138" customFormat="1" x14ac:dyDescent="0.25">
      <c r="A92" s="195"/>
      <c r="B92" s="196" t="s">
        <v>257</v>
      </c>
    </row>
    <row r="93" spans="1:2" s="138" customFormat="1" x14ac:dyDescent="0.25">
      <c r="A93" s="167"/>
      <c r="B93" s="197" t="s">
        <v>257</v>
      </c>
    </row>
    <row r="94" spans="1:2" s="138" customFormat="1" x14ac:dyDescent="0.25">
      <c r="A94" s="167"/>
      <c r="B94" s="19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5"/>
  <sheetViews>
    <sheetView view="pageBreakPreview" topLeftCell="A4" zoomScale="60" zoomScaleNormal="55" workbookViewId="0">
      <selection activeCell="Q22" sqref="Q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7" t="str">
        <f>'1. паспорт местоположение'!$A$5</f>
        <v>Год раскрытия информации: 2025 год</v>
      </c>
      <c r="B4" s="217"/>
      <c r="C4" s="217"/>
      <c r="D4" s="217"/>
      <c r="E4" s="217"/>
      <c r="F4" s="217"/>
      <c r="G4" s="217"/>
      <c r="H4" s="217"/>
      <c r="I4" s="217"/>
      <c r="J4" s="217"/>
      <c r="K4" s="217"/>
      <c r="L4" s="217"/>
      <c r="M4" s="217"/>
      <c r="N4" s="217"/>
      <c r="O4" s="217"/>
      <c r="P4" s="217"/>
      <c r="Q4" s="217"/>
      <c r="R4" s="217"/>
      <c r="S4" s="217"/>
    </row>
    <row r="5" spans="1:19" s="3" customFormat="1" ht="15.75" x14ac:dyDescent="0.2">
      <c r="A5" s="6"/>
    </row>
    <row r="6" spans="1:19" s="3" customFormat="1" ht="18.75" x14ac:dyDescent="0.2">
      <c r="A6" s="218" t="s">
        <v>3</v>
      </c>
      <c r="B6" s="218"/>
      <c r="C6" s="218"/>
      <c r="D6" s="218"/>
      <c r="E6" s="218"/>
      <c r="F6" s="218"/>
      <c r="G6" s="218"/>
      <c r="H6" s="218"/>
      <c r="I6" s="218"/>
      <c r="J6" s="218"/>
      <c r="K6" s="218"/>
      <c r="L6" s="218"/>
      <c r="M6" s="218"/>
      <c r="N6" s="218"/>
      <c r="O6" s="218"/>
      <c r="P6" s="218"/>
      <c r="Q6" s="218"/>
      <c r="R6" s="218"/>
      <c r="S6" s="218"/>
    </row>
    <row r="7" spans="1:19" s="3" customFormat="1" ht="18.75" x14ac:dyDescent="0.2">
      <c r="A7" s="218"/>
      <c r="B7" s="218"/>
      <c r="C7" s="218"/>
      <c r="D7" s="218"/>
      <c r="E7" s="218"/>
      <c r="F7" s="218"/>
      <c r="G7" s="218"/>
      <c r="H7" s="218"/>
      <c r="I7" s="218"/>
      <c r="J7" s="218"/>
      <c r="K7" s="218"/>
      <c r="L7" s="218"/>
      <c r="M7" s="218"/>
      <c r="N7" s="218"/>
      <c r="O7" s="218"/>
      <c r="P7" s="218"/>
      <c r="Q7" s="218"/>
      <c r="R7" s="218"/>
      <c r="S7" s="218"/>
    </row>
    <row r="8" spans="1:19" s="3" customFormat="1" ht="15.75" x14ac:dyDescent="0.2">
      <c r="A8" s="219" t="s">
        <v>4</v>
      </c>
      <c r="B8" s="219"/>
      <c r="C8" s="219"/>
      <c r="D8" s="219"/>
      <c r="E8" s="219"/>
      <c r="F8" s="219"/>
      <c r="G8" s="219"/>
      <c r="H8" s="219"/>
      <c r="I8" s="219"/>
      <c r="J8" s="219"/>
      <c r="K8" s="219"/>
      <c r="L8" s="219"/>
      <c r="M8" s="219"/>
      <c r="N8" s="219"/>
      <c r="O8" s="219"/>
      <c r="P8" s="219"/>
      <c r="Q8" s="219"/>
      <c r="R8" s="219"/>
      <c r="S8" s="219"/>
    </row>
    <row r="9" spans="1:19" s="3" customFormat="1" ht="15.75" x14ac:dyDescent="0.2">
      <c r="A9" s="214" t="s">
        <v>5</v>
      </c>
      <c r="B9" s="214"/>
      <c r="C9" s="214"/>
      <c r="D9" s="214"/>
      <c r="E9" s="214"/>
      <c r="F9" s="214"/>
      <c r="G9" s="214"/>
      <c r="H9" s="214"/>
      <c r="I9" s="214"/>
      <c r="J9" s="214"/>
      <c r="K9" s="214"/>
      <c r="L9" s="214"/>
      <c r="M9" s="214"/>
      <c r="N9" s="214"/>
      <c r="O9" s="214"/>
      <c r="P9" s="214"/>
      <c r="Q9" s="214"/>
      <c r="R9" s="214"/>
      <c r="S9" s="214"/>
    </row>
    <row r="10" spans="1:19" s="3" customFormat="1" ht="18.75" x14ac:dyDescent="0.2">
      <c r="A10" s="218"/>
      <c r="B10" s="218"/>
      <c r="C10" s="218"/>
      <c r="D10" s="218"/>
      <c r="E10" s="218"/>
      <c r="F10" s="218"/>
      <c r="G10" s="218"/>
      <c r="H10" s="218"/>
      <c r="I10" s="218"/>
      <c r="J10" s="218"/>
      <c r="K10" s="218"/>
      <c r="L10" s="218"/>
      <c r="M10" s="218"/>
      <c r="N10" s="218"/>
      <c r="O10" s="218"/>
      <c r="P10" s="218"/>
      <c r="Q10" s="218"/>
      <c r="R10" s="218"/>
      <c r="S10" s="218"/>
    </row>
    <row r="11" spans="1:19" s="3" customFormat="1" ht="15.75" x14ac:dyDescent="0.2">
      <c r="A11" s="219" t="str">
        <f>'1. паспорт местоположение'!$A$12</f>
        <v>Р_СГЭС_13</v>
      </c>
      <c r="B11" s="219"/>
      <c r="C11" s="219"/>
      <c r="D11" s="219"/>
      <c r="E11" s="219"/>
      <c r="F11" s="219"/>
      <c r="G11" s="219"/>
      <c r="H11" s="219"/>
      <c r="I11" s="219"/>
      <c r="J11" s="219"/>
      <c r="K11" s="219"/>
      <c r="L11" s="219"/>
      <c r="M11" s="219"/>
      <c r="N11" s="219"/>
      <c r="O11" s="219"/>
      <c r="P11" s="219"/>
      <c r="Q11" s="219"/>
      <c r="R11" s="219"/>
      <c r="S11" s="219"/>
    </row>
    <row r="12" spans="1:19" s="3" customFormat="1" ht="15.75" x14ac:dyDescent="0.2">
      <c r="A12" s="214" t="s">
        <v>6</v>
      </c>
      <c r="B12" s="214"/>
      <c r="C12" s="214"/>
      <c r="D12" s="214"/>
      <c r="E12" s="214"/>
      <c r="F12" s="214"/>
      <c r="G12" s="214"/>
      <c r="H12" s="214"/>
      <c r="I12" s="214"/>
      <c r="J12" s="214"/>
      <c r="K12" s="214"/>
      <c r="L12" s="214"/>
      <c r="M12" s="214"/>
      <c r="N12" s="214"/>
      <c r="O12" s="214"/>
      <c r="P12" s="214"/>
      <c r="Q12" s="214"/>
      <c r="R12" s="214"/>
      <c r="S12" s="214"/>
    </row>
    <row r="13" spans="1:19" s="3"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5" customFormat="1" ht="15.75" x14ac:dyDescent="0.2">
      <c r="A14" s="219"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9"/>
      <c r="C14" s="219"/>
      <c r="D14" s="219"/>
      <c r="E14" s="219"/>
      <c r="F14" s="219"/>
      <c r="G14" s="219"/>
      <c r="H14" s="219"/>
      <c r="I14" s="219"/>
      <c r="J14" s="219"/>
      <c r="K14" s="219"/>
      <c r="L14" s="219"/>
      <c r="M14" s="219"/>
      <c r="N14" s="219"/>
      <c r="O14" s="219"/>
      <c r="P14" s="219"/>
      <c r="Q14" s="219"/>
      <c r="R14" s="219"/>
      <c r="S14" s="219"/>
    </row>
    <row r="15" spans="1:19" s="15" customFormat="1" ht="15" customHeight="1" x14ac:dyDescent="0.2">
      <c r="A15" s="214" t="s">
        <v>7</v>
      </c>
      <c r="B15" s="214"/>
      <c r="C15" s="214"/>
      <c r="D15" s="214"/>
      <c r="E15" s="214"/>
      <c r="F15" s="214"/>
      <c r="G15" s="214"/>
      <c r="H15" s="214"/>
      <c r="I15" s="214"/>
      <c r="J15" s="214"/>
      <c r="K15" s="214"/>
      <c r="L15" s="214"/>
      <c r="M15" s="214"/>
      <c r="N15" s="214"/>
      <c r="O15" s="214"/>
      <c r="P15" s="214"/>
      <c r="Q15" s="214"/>
      <c r="R15" s="214"/>
      <c r="S15" s="214"/>
    </row>
    <row r="16" spans="1:19" s="15" customFormat="1" ht="15" customHeight="1" x14ac:dyDescent="0.2">
      <c r="A16" s="220"/>
      <c r="B16" s="220"/>
      <c r="C16" s="220"/>
      <c r="D16" s="220"/>
      <c r="E16" s="220"/>
      <c r="F16" s="220"/>
      <c r="G16" s="220"/>
      <c r="H16" s="220"/>
      <c r="I16" s="220"/>
      <c r="J16" s="220"/>
      <c r="K16" s="220"/>
      <c r="L16" s="220"/>
      <c r="M16" s="220"/>
      <c r="N16" s="220"/>
      <c r="O16" s="220"/>
      <c r="P16" s="220"/>
      <c r="Q16" s="220"/>
      <c r="R16" s="220"/>
      <c r="S16" s="220"/>
    </row>
    <row r="17" spans="1:19" s="15" customFormat="1" ht="45.75" customHeight="1" x14ac:dyDescent="0.2">
      <c r="A17" s="215" t="s">
        <v>62</v>
      </c>
      <c r="B17" s="215"/>
      <c r="C17" s="215"/>
      <c r="D17" s="215"/>
      <c r="E17" s="215"/>
      <c r="F17" s="215"/>
      <c r="G17" s="215"/>
      <c r="H17" s="215"/>
      <c r="I17" s="215"/>
      <c r="J17" s="215"/>
      <c r="K17" s="215"/>
      <c r="L17" s="215"/>
      <c r="M17" s="215"/>
      <c r="N17" s="215"/>
      <c r="O17" s="215"/>
      <c r="P17" s="215"/>
      <c r="Q17" s="215"/>
      <c r="R17" s="215"/>
      <c r="S17" s="215"/>
    </row>
    <row r="18" spans="1:19" s="15" customFormat="1" ht="15" customHeight="1" x14ac:dyDescent="0.2">
      <c r="A18" s="223"/>
      <c r="B18" s="223"/>
      <c r="C18" s="223"/>
      <c r="D18" s="223"/>
      <c r="E18" s="223"/>
      <c r="F18" s="223"/>
      <c r="G18" s="223"/>
      <c r="H18" s="223"/>
      <c r="I18" s="223"/>
      <c r="J18" s="223"/>
      <c r="K18" s="223"/>
      <c r="L18" s="223"/>
      <c r="M18" s="223"/>
      <c r="N18" s="223"/>
      <c r="O18" s="223"/>
      <c r="P18" s="223"/>
      <c r="Q18" s="223"/>
      <c r="R18" s="223"/>
      <c r="S18" s="223"/>
    </row>
    <row r="19" spans="1:19" s="15" customFormat="1" ht="54" customHeight="1" x14ac:dyDescent="0.2">
      <c r="A19" s="221" t="s">
        <v>9</v>
      </c>
      <c r="B19" s="221" t="s">
        <v>63</v>
      </c>
      <c r="C19" s="224" t="s">
        <v>64</v>
      </c>
      <c r="D19" s="221" t="s">
        <v>65</v>
      </c>
      <c r="E19" s="221" t="s">
        <v>66</v>
      </c>
      <c r="F19" s="221" t="s">
        <v>67</v>
      </c>
      <c r="G19" s="221" t="s">
        <v>68</v>
      </c>
      <c r="H19" s="221" t="s">
        <v>69</v>
      </c>
      <c r="I19" s="221" t="s">
        <v>70</v>
      </c>
      <c r="J19" s="221" t="s">
        <v>71</v>
      </c>
      <c r="K19" s="221" t="s">
        <v>72</v>
      </c>
      <c r="L19" s="221" t="s">
        <v>73</v>
      </c>
      <c r="M19" s="221" t="s">
        <v>74</v>
      </c>
      <c r="N19" s="221" t="s">
        <v>75</v>
      </c>
      <c r="O19" s="221" t="s">
        <v>76</v>
      </c>
      <c r="P19" s="221" t="s">
        <v>77</v>
      </c>
      <c r="Q19" s="221" t="s">
        <v>78</v>
      </c>
      <c r="R19" s="221"/>
      <c r="S19" s="222" t="s">
        <v>79</v>
      </c>
    </row>
    <row r="20" spans="1:19" s="15" customFormat="1" ht="180.75" customHeight="1" x14ac:dyDescent="0.2">
      <c r="A20" s="221"/>
      <c r="B20" s="221"/>
      <c r="C20" s="225"/>
      <c r="D20" s="221"/>
      <c r="E20" s="221"/>
      <c r="F20" s="221"/>
      <c r="G20" s="221"/>
      <c r="H20" s="221"/>
      <c r="I20" s="221"/>
      <c r="J20" s="221"/>
      <c r="K20" s="221"/>
      <c r="L20" s="221"/>
      <c r="M20" s="221"/>
      <c r="N20" s="221"/>
      <c r="O20" s="221"/>
      <c r="P20" s="221"/>
      <c r="Q20" s="29" t="s">
        <v>80</v>
      </c>
      <c r="R20" s="30" t="s">
        <v>81</v>
      </c>
      <c r="S20" s="222"/>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545</v>
      </c>
      <c r="C22" s="19" t="s">
        <v>82</v>
      </c>
      <c r="D22" s="19" t="s">
        <v>535</v>
      </c>
      <c r="E22" s="19" t="s">
        <v>546</v>
      </c>
      <c r="F22" s="19" t="s">
        <v>547</v>
      </c>
      <c r="G22" s="19" t="s">
        <v>548</v>
      </c>
      <c r="H22" s="19">
        <v>0.32400000000000001</v>
      </c>
      <c r="I22" s="19"/>
      <c r="J22" s="19">
        <v>0.32400000000000001</v>
      </c>
      <c r="K22" s="19">
        <v>6</v>
      </c>
      <c r="L22" s="19" t="s">
        <v>537</v>
      </c>
      <c r="M22" s="19" t="s">
        <v>84</v>
      </c>
      <c r="N22" s="19" t="s">
        <v>84</v>
      </c>
      <c r="O22" s="19" t="s">
        <v>82</v>
      </c>
      <c r="P22" s="19" t="s">
        <v>82</v>
      </c>
      <c r="Q22" s="19" t="str">
        <f>A14</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R22" s="19" t="s">
        <v>82</v>
      </c>
      <c r="S22" s="203">
        <v>0.30068669999999997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row r="25" spans="1:19" x14ac:dyDescent="0.25">
      <c r="E25" t="s">
        <v>534</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3" zoomScale="60"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7" t="str">
        <f>'1. паспорт местоположение'!$A$5</f>
        <v>Год раскрытия информации: 2025 год</v>
      </c>
      <c r="B6" s="217"/>
      <c r="C6" s="217"/>
      <c r="D6" s="217"/>
      <c r="E6" s="217"/>
      <c r="F6" s="217"/>
      <c r="G6" s="217"/>
      <c r="H6" s="217"/>
      <c r="I6" s="217"/>
      <c r="J6" s="217"/>
      <c r="K6" s="217"/>
      <c r="L6" s="217"/>
      <c r="M6" s="217"/>
      <c r="N6" s="217"/>
      <c r="O6" s="217"/>
      <c r="P6" s="217"/>
      <c r="Q6" s="217"/>
      <c r="R6" s="217"/>
      <c r="S6" s="217"/>
      <c r="T6" s="217"/>
    </row>
    <row r="7" spans="1:20" s="3" customFormat="1" x14ac:dyDescent="0.2">
      <c r="A7" s="6"/>
    </row>
    <row r="8" spans="1:20" s="3" customFormat="1" ht="18.75" x14ac:dyDescent="0.2">
      <c r="A8" s="218" t="s">
        <v>3</v>
      </c>
      <c r="B8" s="218"/>
      <c r="C8" s="218"/>
      <c r="D8" s="218"/>
      <c r="E8" s="218"/>
      <c r="F8" s="218"/>
      <c r="G8" s="218"/>
      <c r="H8" s="218"/>
      <c r="I8" s="218"/>
      <c r="J8" s="218"/>
      <c r="K8" s="218"/>
      <c r="L8" s="218"/>
      <c r="M8" s="218"/>
      <c r="N8" s="218"/>
      <c r="O8" s="218"/>
      <c r="P8" s="218"/>
      <c r="Q8" s="218"/>
      <c r="R8" s="218"/>
      <c r="S8" s="218"/>
      <c r="T8" s="218"/>
    </row>
    <row r="9" spans="1:20" s="3"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3" customFormat="1" ht="18.75" customHeight="1" x14ac:dyDescent="0.2">
      <c r="A10" s="219" t="s">
        <v>4</v>
      </c>
      <c r="B10" s="219"/>
      <c r="C10" s="219"/>
      <c r="D10" s="219"/>
      <c r="E10" s="219"/>
      <c r="F10" s="219"/>
      <c r="G10" s="219"/>
      <c r="H10" s="219"/>
      <c r="I10" s="219"/>
      <c r="J10" s="219"/>
      <c r="K10" s="219"/>
      <c r="L10" s="219"/>
      <c r="M10" s="219"/>
      <c r="N10" s="219"/>
      <c r="O10" s="219"/>
      <c r="P10" s="219"/>
      <c r="Q10" s="219"/>
      <c r="R10" s="219"/>
      <c r="S10" s="219"/>
      <c r="T10" s="219"/>
    </row>
    <row r="11" spans="1:20" s="3" customFormat="1" ht="18.75" customHeight="1" x14ac:dyDescent="0.2">
      <c r="A11" s="214" t="s">
        <v>5</v>
      </c>
      <c r="B11" s="214"/>
      <c r="C11" s="214"/>
      <c r="D11" s="214"/>
      <c r="E11" s="214"/>
      <c r="F11" s="214"/>
      <c r="G11" s="214"/>
      <c r="H11" s="214"/>
      <c r="I11" s="214"/>
      <c r="J11" s="214"/>
      <c r="K11" s="214"/>
      <c r="L11" s="214"/>
      <c r="M11" s="214"/>
      <c r="N11" s="214"/>
      <c r="O11" s="214"/>
      <c r="P11" s="214"/>
      <c r="Q11" s="214"/>
      <c r="R11" s="214"/>
      <c r="S11" s="214"/>
      <c r="T11" s="214"/>
    </row>
    <row r="12" spans="1:20" s="3"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3" customFormat="1" ht="18.75" customHeight="1" x14ac:dyDescent="0.2">
      <c r="A13" s="219" t="str">
        <f>'1. паспорт местоположение'!$A$12</f>
        <v>Р_СГЭС_13</v>
      </c>
      <c r="B13" s="219"/>
      <c r="C13" s="219"/>
      <c r="D13" s="219"/>
      <c r="E13" s="219"/>
      <c r="F13" s="219"/>
      <c r="G13" s="219"/>
      <c r="H13" s="219"/>
      <c r="I13" s="219"/>
      <c r="J13" s="219"/>
      <c r="K13" s="219"/>
      <c r="L13" s="219"/>
      <c r="M13" s="219"/>
      <c r="N13" s="219"/>
      <c r="O13" s="219"/>
      <c r="P13" s="219"/>
      <c r="Q13" s="219"/>
      <c r="R13" s="219"/>
      <c r="S13" s="219"/>
      <c r="T13" s="219"/>
    </row>
    <row r="14" spans="1:20" s="3" customFormat="1" ht="18.75" customHeight="1" x14ac:dyDescent="0.2">
      <c r="A14" s="214" t="s">
        <v>6</v>
      </c>
      <c r="B14" s="214"/>
      <c r="C14" s="214"/>
      <c r="D14" s="214"/>
      <c r="E14" s="214"/>
      <c r="F14" s="214"/>
      <c r="G14" s="214"/>
      <c r="H14" s="214"/>
      <c r="I14" s="214"/>
      <c r="J14" s="214"/>
      <c r="K14" s="214"/>
      <c r="L14" s="214"/>
      <c r="M14" s="214"/>
      <c r="N14" s="214"/>
      <c r="O14" s="214"/>
      <c r="P14" s="214"/>
      <c r="Q14" s="214"/>
      <c r="R14" s="214"/>
      <c r="S14" s="214"/>
      <c r="T14" s="214"/>
    </row>
    <row r="15" spans="1:20" s="3"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5" customFormat="1" ht="45" customHeight="1" x14ac:dyDescent="0.2">
      <c r="A16" s="213"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6" s="213"/>
      <c r="C16" s="213"/>
      <c r="D16" s="213"/>
      <c r="E16" s="213"/>
      <c r="F16" s="213"/>
      <c r="G16" s="213"/>
      <c r="H16" s="213"/>
      <c r="I16" s="213"/>
      <c r="J16" s="213"/>
      <c r="K16" s="213"/>
      <c r="L16" s="213"/>
      <c r="M16" s="213"/>
      <c r="N16" s="213"/>
      <c r="O16" s="213"/>
      <c r="P16" s="213"/>
      <c r="Q16" s="213"/>
      <c r="R16" s="213"/>
      <c r="S16" s="213"/>
      <c r="T16" s="213"/>
    </row>
    <row r="17" spans="1:20" s="15" customFormat="1" ht="15" customHeight="1" x14ac:dyDescent="0.2">
      <c r="A17" s="214" t="s">
        <v>7</v>
      </c>
      <c r="B17" s="214"/>
      <c r="C17" s="214"/>
      <c r="D17" s="214"/>
      <c r="E17" s="214"/>
      <c r="F17" s="214"/>
      <c r="G17" s="214"/>
      <c r="H17" s="214"/>
      <c r="I17" s="214"/>
      <c r="J17" s="214"/>
      <c r="K17" s="214"/>
      <c r="L17" s="214"/>
      <c r="M17" s="214"/>
      <c r="N17" s="214"/>
      <c r="O17" s="214"/>
      <c r="P17" s="214"/>
      <c r="Q17" s="214"/>
      <c r="R17" s="214"/>
      <c r="S17" s="214"/>
      <c r="T17" s="214"/>
    </row>
    <row r="18" spans="1:20" s="15"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15" customFormat="1" ht="15" customHeight="1" x14ac:dyDescent="0.2">
      <c r="A19" s="216" t="s">
        <v>85</v>
      </c>
      <c r="B19" s="216"/>
      <c r="C19" s="216"/>
      <c r="D19" s="216"/>
      <c r="E19" s="216"/>
      <c r="F19" s="216"/>
      <c r="G19" s="216"/>
      <c r="H19" s="216"/>
      <c r="I19" s="216"/>
      <c r="J19" s="216"/>
      <c r="K19" s="216"/>
      <c r="L19" s="216"/>
      <c r="M19" s="216"/>
      <c r="N19" s="216"/>
      <c r="O19" s="216"/>
      <c r="P19" s="216"/>
      <c r="Q19" s="216"/>
      <c r="R19" s="216"/>
      <c r="S19" s="216"/>
      <c r="T19" s="216"/>
    </row>
    <row r="20" spans="1:20" s="35"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20" ht="46.5" customHeight="1" x14ac:dyDescent="0.25">
      <c r="A21" s="228" t="s">
        <v>9</v>
      </c>
      <c r="B21" s="229" t="s">
        <v>86</v>
      </c>
      <c r="C21" s="229"/>
      <c r="D21" s="229" t="s">
        <v>87</v>
      </c>
      <c r="E21" s="229" t="s">
        <v>88</v>
      </c>
      <c r="F21" s="229"/>
      <c r="G21" s="229" t="s">
        <v>89</v>
      </c>
      <c r="H21" s="229"/>
      <c r="I21" s="229" t="s">
        <v>90</v>
      </c>
      <c r="J21" s="229"/>
      <c r="K21" s="229" t="s">
        <v>91</v>
      </c>
      <c r="L21" s="229" t="s">
        <v>92</v>
      </c>
      <c r="M21" s="229"/>
      <c r="N21" s="229" t="s">
        <v>93</v>
      </c>
      <c r="O21" s="229"/>
      <c r="P21" s="229" t="s">
        <v>94</v>
      </c>
      <c r="Q21" s="229" t="s">
        <v>95</v>
      </c>
      <c r="R21" s="229"/>
      <c r="S21" s="229" t="s">
        <v>96</v>
      </c>
      <c r="T21" s="229"/>
    </row>
    <row r="22" spans="1:20" ht="204.75" customHeight="1" x14ac:dyDescent="0.25">
      <c r="A22" s="228"/>
      <c r="B22" s="229"/>
      <c r="C22" s="229"/>
      <c r="D22" s="229"/>
      <c r="E22" s="229"/>
      <c r="F22" s="229"/>
      <c r="G22" s="229"/>
      <c r="H22" s="229"/>
      <c r="I22" s="229"/>
      <c r="J22" s="229"/>
      <c r="K22" s="229"/>
      <c r="L22" s="229"/>
      <c r="M22" s="229"/>
      <c r="N22" s="229"/>
      <c r="O22" s="229"/>
      <c r="P22" s="229"/>
      <c r="Q22" s="36" t="s">
        <v>97</v>
      </c>
      <c r="R22" s="36" t="s">
        <v>98</v>
      </c>
      <c r="S22" s="36" t="s">
        <v>99</v>
      </c>
      <c r="T22" s="36" t="s">
        <v>100</v>
      </c>
    </row>
    <row r="23" spans="1:20" ht="51.75" customHeight="1" x14ac:dyDescent="0.25">
      <c r="A23" s="228"/>
      <c r="B23" s="36" t="s">
        <v>101</v>
      </c>
      <c r="C23" s="36" t="s">
        <v>102</v>
      </c>
      <c r="D23" s="229"/>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26" t="s">
        <v>105</v>
      </c>
      <c r="C27" s="226"/>
      <c r="D27" s="226"/>
      <c r="E27" s="226"/>
      <c r="F27" s="226"/>
      <c r="G27" s="226"/>
      <c r="H27" s="226"/>
      <c r="I27" s="226"/>
      <c r="J27" s="226"/>
      <c r="K27" s="226"/>
      <c r="L27" s="226"/>
      <c r="M27" s="226"/>
      <c r="N27" s="226"/>
      <c r="O27" s="226"/>
      <c r="P27" s="226"/>
      <c r="Q27" s="226"/>
      <c r="R27" s="226"/>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10"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7" t="str">
        <f>'1. паспорт местоположение'!$A$5:$C$5</f>
        <v>Год раскрытия информации: 2025 год</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8" t="s">
        <v>3</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row>
    <row r="10" spans="1:27" s="3"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9" t="str">
        <f>'1. паспорт местоположение'!$A$12</f>
        <v>Р_СГЭС_13</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row>
    <row r="13" spans="1:27" s="3" customFormat="1" ht="18.75" customHeight="1" x14ac:dyDescent="0.2">
      <c r="A13" s="214" t="s">
        <v>6</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9"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row>
    <row r="16" spans="1:27" s="15" customFormat="1" ht="15" customHeight="1" x14ac:dyDescent="0.2">
      <c r="A16" s="214" t="s">
        <v>7</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116</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35" customFormat="1" ht="21" customHeight="1" x14ac:dyDescent="0.25"/>
    <row r="21" spans="1:27" ht="15.75" customHeight="1" x14ac:dyDescent="0.25">
      <c r="A21" s="230" t="s">
        <v>9</v>
      </c>
      <c r="B21" s="233" t="s">
        <v>117</v>
      </c>
      <c r="C21" s="234"/>
      <c r="D21" s="233" t="s">
        <v>118</v>
      </c>
      <c r="E21" s="234"/>
      <c r="F21" s="237" t="s">
        <v>72</v>
      </c>
      <c r="G21" s="238"/>
      <c r="H21" s="238"/>
      <c r="I21" s="239"/>
      <c r="J21" s="230" t="s">
        <v>119</v>
      </c>
      <c r="K21" s="233" t="s">
        <v>120</v>
      </c>
      <c r="L21" s="234"/>
      <c r="M21" s="233" t="s">
        <v>121</v>
      </c>
      <c r="N21" s="234"/>
      <c r="O21" s="233" t="s">
        <v>122</v>
      </c>
      <c r="P21" s="234"/>
      <c r="Q21" s="233" t="s">
        <v>123</v>
      </c>
      <c r="R21" s="234"/>
      <c r="S21" s="230" t="s">
        <v>124</v>
      </c>
      <c r="T21" s="230" t="s">
        <v>125</v>
      </c>
      <c r="U21" s="230" t="s">
        <v>126</v>
      </c>
      <c r="V21" s="233" t="s">
        <v>127</v>
      </c>
      <c r="W21" s="234"/>
      <c r="X21" s="237" t="s">
        <v>95</v>
      </c>
      <c r="Y21" s="238"/>
      <c r="Z21" s="237" t="s">
        <v>96</v>
      </c>
      <c r="AA21" s="238"/>
    </row>
    <row r="22" spans="1:27" ht="216" customHeight="1" x14ac:dyDescent="0.25">
      <c r="A22" s="231"/>
      <c r="B22" s="235"/>
      <c r="C22" s="236"/>
      <c r="D22" s="235"/>
      <c r="E22" s="236"/>
      <c r="F22" s="237" t="s">
        <v>128</v>
      </c>
      <c r="G22" s="239"/>
      <c r="H22" s="237" t="s">
        <v>129</v>
      </c>
      <c r="I22" s="239"/>
      <c r="J22" s="232"/>
      <c r="K22" s="235"/>
      <c r="L22" s="236"/>
      <c r="M22" s="235"/>
      <c r="N22" s="236"/>
      <c r="O22" s="235"/>
      <c r="P22" s="236"/>
      <c r="Q22" s="235"/>
      <c r="R22" s="236"/>
      <c r="S22" s="232"/>
      <c r="T22" s="232"/>
      <c r="U22" s="232"/>
      <c r="V22" s="235"/>
      <c r="W22" s="236"/>
      <c r="X22" s="36" t="s">
        <v>97</v>
      </c>
      <c r="Y22" s="36" t="s">
        <v>98</v>
      </c>
      <c r="Z22" s="36" t="s">
        <v>99</v>
      </c>
      <c r="AA22" s="36" t="s">
        <v>100</v>
      </c>
    </row>
    <row r="23" spans="1:27" ht="60" customHeight="1" x14ac:dyDescent="0.25">
      <c r="A23" s="232"/>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3" zoomScale="75" zoomScaleSheetLayoutView="7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7" t="str">
        <f>'1. паспорт местоположение'!$A$5:$C$5</f>
        <v>Год раскрытия информации: 2025 год</v>
      </c>
      <c r="B5" s="242"/>
      <c r="C5" s="242"/>
    </row>
    <row r="6" spans="1:3" s="2" customFormat="1" ht="15.75" x14ac:dyDescent="0.2">
      <c r="A6" s="49"/>
      <c r="B6" s="49"/>
      <c r="C6" s="49"/>
    </row>
    <row r="7" spans="1:3" s="2" customFormat="1" ht="18.75" x14ac:dyDescent="0.2">
      <c r="A7" s="244" t="s">
        <v>130</v>
      </c>
      <c r="B7" s="242"/>
      <c r="C7" s="242"/>
    </row>
    <row r="8" spans="1:3" s="2" customFormat="1" ht="15.75" x14ac:dyDescent="0.2">
      <c r="A8" s="49"/>
      <c r="B8" s="49"/>
      <c r="C8" s="49"/>
    </row>
    <row r="9" spans="1:3" s="2" customFormat="1" ht="18.75" x14ac:dyDescent="0.2">
      <c r="A9" s="245" t="s">
        <v>4</v>
      </c>
      <c r="B9" s="242"/>
      <c r="C9" s="242"/>
    </row>
    <row r="10" spans="1:3" s="2" customFormat="1" ht="15.75" x14ac:dyDescent="0.2">
      <c r="A10" s="242" t="s">
        <v>131</v>
      </c>
      <c r="B10" s="242"/>
      <c r="C10" s="242"/>
    </row>
    <row r="11" spans="1:3" s="2" customFormat="1" ht="15.75" x14ac:dyDescent="0.2">
      <c r="A11" s="49"/>
      <c r="B11" s="49"/>
      <c r="C11" s="49"/>
    </row>
    <row r="12" spans="1:3" s="2" customFormat="1" ht="18.75" x14ac:dyDescent="0.2">
      <c r="A12" s="245" t="str">
        <f>'1. паспорт местоположение'!$A$12</f>
        <v>Р_СГЭС_13</v>
      </c>
      <c r="B12" s="242"/>
      <c r="C12" s="242"/>
    </row>
    <row r="13" spans="1:3" s="2" customFormat="1" ht="15.75" x14ac:dyDescent="0.2">
      <c r="A13" s="242" t="s">
        <v>132</v>
      </c>
      <c r="B13" s="242"/>
      <c r="C13" s="242"/>
    </row>
    <row r="14" spans="1:3" s="2" customFormat="1" ht="15.75" x14ac:dyDescent="0.2">
      <c r="A14" s="49"/>
      <c r="B14" s="49"/>
      <c r="C14" s="49"/>
    </row>
    <row r="15" spans="1:3" s="50" customFormat="1" ht="75" customHeight="1" x14ac:dyDescent="0.2">
      <c r="A15" s="240"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41"/>
      <c r="C15" s="241"/>
    </row>
    <row r="16" spans="1:3" s="50" customFormat="1" ht="15.75" x14ac:dyDescent="0.2">
      <c r="A16" s="242" t="s">
        <v>133</v>
      </c>
      <c r="B16" s="242"/>
      <c r="C16" s="242"/>
    </row>
    <row r="17" spans="1:3" s="50" customFormat="1" ht="15.75" x14ac:dyDescent="0.2">
      <c r="A17" s="49"/>
      <c r="B17" s="49"/>
      <c r="C17" s="49"/>
    </row>
    <row r="18" spans="1:3" s="50" customFormat="1" ht="15.75" x14ac:dyDescent="0.2">
      <c r="A18" s="243" t="s">
        <v>134</v>
      </c>
      <c r="B18" s="242"/>
      <c r="C18" s="242"/>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33.75" customHeight="1" x14ac:dyDescent="0.2">
      <c r="A22" s="53" t="s">
        <v>12</v>
      </c>
      <c r="B22" s="54" t="s">
        <v>135</v>
      </c>
      <c r="C22" s="27" t="s">
        <v>532</v>
      </c>
    </row>
    <row r="23" spans="1:3" ht="65.25" customHeight="1" x14ac:dyDescent="0.25">
      <c r="A23" s="53" t="s">
        <v>14</v>
      </c>
      <c r="B23" s="54" t="s">
        <v>136</v>
      </c>
      <c r="C23" s="27" t="str">
        <f>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row>
    <row r="24" spans="1:3" ht="63" customHeight="1" x14ac:dyDescent="0.25">
      <c r="A24" s="53" t="s">
        <v>16</v>
      </c>
      <c r="B24" s="54" t="s">
        <v>137</v>
      </c>
      <c r="C24" s="27" t="s">
        <v>549</v>
      </c>
    </row>
    <row r="25" spans="1:3" ht="63" customHeight="1" x14ac:dyDescent="0.25">
      <c r="A25" s="53" t="s">
        <v>18</v>
      </c>
      <c r="B25" s="54" t="s">
        <v>138</v>
      </c>
      <c r="C25" s="27" t="s">
        <v>188</v>
      </c>
    </row>
    <row r="26" spans="1:3" ht="42.75" customHeight="1" x14ac:dyDescent="0.25">
      <c r="A26" s="53" t="s">
        <v>20</v>
      </c>
      <c r="B26" s="54" t="s">
        <v>139</v>
      </c>
      <c r="C26" s="27" t="s">
        <v>533</v>
      </c>
    </row>
    <row r="27" spans="1:3" ht="42.75" customHeight="1" x14ac:dyDescent="0.25">
      <c r="A27" s="53" t="s">
        <v>22</v>
      </c>
      <c r="B27" s="54" t="s">
        <v>140</v>
      </c>
      <c r="C27" s="27" t="s">
        <v>550</v>
      </c>
    </row>
    <row r="28" spans="1:3" ht="42.75" customHeight="1" x14ac:dyDescent="0.25">
      <c r="A28" s="53" t="s">
        <v>24</v>
      </c>
      <c r="B28" s="54" t="s">
        <v>141</v>
      </c>
      <c r="C28" s="27">
        <v>2025</v>
      </c>
    </row>
    <row r="29" spans="1:3" ht="42.75" customHeight="1" x14ac:dyDescent="0.25">
      <c r="A29" s="53" t="s">
        <v>26</v>
      </c>
      <c r="B29" s="51" t="s">
        <v>142</v>
      </c>
      <c r="C29" s="27">
        <v>2025</v>
      </c>
    </row>
    <row r="30" spans="1:3" ht="42.75" customHeight="1" x14ac:dyDescent="0.25">
      <c r="A30" s="53" t="s">
        <v>28</v>
      </c>
      <c r="B30" s="51" t="s">
        <v>143</v>
      </c>
      <c r="C30" s="27"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A10" zoomScale="80"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7" t="str">
        <f>'1. паспорт местоположение'!$A$5:$C$5</f>
        <v>Год раскрытия информации: 2025 год</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3</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0"/>
      <c r="AB6" s="10"/>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0"/>
      <c r="AB7" s="10"/>
    </row>
    <row r="8" spans="1:28" ht="15.75" x14ac:dyDescent="0.25">
      <c r="A8" s="219" t="s">
        <v>4</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11"/>
      <c r="AB8" s="11"/>
    </row>
    <row r="9" spans="1:28"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13"/>
      <c r="AB9" s="13"/>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0"/>
      <c r="AB10" s="10"/>
    </row>
    <row r="11" spans="1:28" ht="15.75" x14ac:dyDescent="0.25">
      <c r="A11" s="219" t="str">
        <f>'1. паспорт местоположение'!$A$12</f>
        <v>Р_СГЭС_13</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11"/>
      <c r="AB11" s="11"/>
    </row>
    <row r="12" spans="1:28" ht="15.75" x14ac:dyDescent="0.25">
      <c r="A12" s="214" t="s">
        <v>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13"/>
      <c r="AB12" s="13"/>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6"/>
      <c r="AB13" s="56"/>
    </row>
    <row r="14" spans="1:28" ht="33.75" customHeight="1" x14ac:dyDescent="0.25">
      <c r="A14" s="219"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11"/>
      <c r="AB14" s="11"/>
    </row>
    <row r="15" spans="1:28" ht="15.75"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13"/>
      <c r="AB15" s="13"/>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7"/>
      <c r="AB16" s="57"/>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7"/>
      <c r="AB17" s="57"/>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7"/>
      <c r="AB18" s="57"/>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7"/>
      <c r="AB19" s="57"/>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7"/>
      <c r="AB20" s="57"/>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7"/>
      <c r="AB21" s="57"/>
    </row>
    <row r="22" spans="1:28" x14ac:dyDescent="0.25">
      <c r="A22" s="251" t="s">
        <v>144</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58"/>
      <c r="AB22" s="58"/>
    </row>
    <row r="23" spans="1:28" ht="32.25" customHeight="1" x14ac:dyDescent="0.25">
      <c r="A23" s="247" t="s">
        <v>145</v>
      </c>
      <c r="B23" s="248"/>
      <c r="C23" s="248"/>
      <c r="D23" s="248"/>
      <c r="E23" s="248"/>
      <c r="F23" s="248"/>
      <c r="G23" s="248"/>
      <c r="H23" s="248"/>
      <c r="I23" s="248"/>
      <c r="J23" s="248"/>
      <c r="K23" s="248"/>
      <c r="L23" s="249"/>
      <c r="M23" s="250" t="s">
        <v>146</v>
      </c>
      <c r="N23" s="250"/>
      <c r="O23" s="250"/>
      <c r="P23" s="250"/>
      <c r="Q23" s="250"/>
      <c r="R23" s="250"/>
      <c r="S23" s="250"/>
      <c r="T23" s="250"/>
      <c r="U23" s="250"/>
      <c r="V23" s="250"/>
      <c r="W23" s="250"/>
      <c r="X23" s="250"/>
      <c r="Y23" s="250"/>
      <c r="Z23" s="250"/>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7" t="str">
        <f>'1. паспорт местоположение'!$A$5:$C$5</f>
        <v>Год раскрытия информации: 2025 год</v>
      </c>
      <c r="B5" s="217"/>
      <c r="C5" s="217"/>
      <c r="D5" s="217"/>
      <c r="E5" s="217"/>
      <c r="F5" s="217"/>
      <c r="G5" s="217"/>
      <c r="H5" s="217"/>
      <c r="I5" s="217"/>
      <c r="J5" s="217"/>
      <c r="K5" s="217"/>
      <c r="L5" s="217"/>
      <c r="M5" s="217"/>
      <c r="N5" s="217"/>
      <c r="O5" s="217"/>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8" t="s">
        <v>3</v>
      </c>
      <c r="B7" s="218"/>
      <c r="C7" s="218"/>
      <c r="D7" s="218"/>
      <c r="E7" s="218"/>
      <c r="F7" s="218"/>
      <c r="G7" s="218"/>
      <c r="H7" s="218"/>
      <c r="I7" s="218"/>
      <c r="J7" s="218"/>
      <c r="K7" s="218"/>
      <c r="L7" s="218"/>
      <c r="M7" s="218"/>
      <c r="N7" s="218"/>
      <c r="O7" s="218"/>
      <c r="P7" s="10"/>
      <c r="Q7" s="10"/>
      <c r="R7" s="10"/>
      <c r="S7" s="10"/>
      <c r="T7" s="10"/>
      <c r="U7" s="10"/>
      <c r="V7" s="10"/>
      <c r="W7" s="10"/>
      <c r="X7" s="10"/>
      <c r="Y7" s="10"/>
      <c r="Z7" s="10"/>
    </row>
    <row r="8" spans="1:28" s="3" customFormat="1" ht="18.75" x14ac:dyDescent="0.2">
      <c r="A8" s="218"/>
      <c r="B8" s="218"/>
      <c r="C8" s="218"/>
      <c r="D8" s="218"/>
      <c r="E8" s="218"/>
      <c r="F8" s="218"/>
      <c r="G8" s="218"/>
      <c r="H8" s="218"/>
      <c r="I8" s="218"/>
      <c r="J8" s="218"/>
      <c r="K8" s="218"/>
      <c r="L8" s="218"/>
      <c r="M8" s="218"/>
      <c r="N8" s="218"/>
      <c r="O8" s="218"/>
      <c r="P8" s="10"/>
      <c r="Q8" s="10"/>
      <c r="R8" s="10"/>
      <c r="S8" s="10"/>
      <c r="T8" s="10"/>
      <c r="U8" s="10"/>
      <c r="V8" s="10"/>
      <c r="W8" s="10"/>
      <c r="X8" s="10"/>
      <c r="Y8" s="10"/>
      <c r="Z8" s="10"/>
    </row>
    <row r="9" spans="1:28" s="3" customFormat="1" ht="18.75" x14ac:dyDescent="0.2">
      <c r="A9" s="219" t="s">
        <v>4</v>
      </c>
      <c r="B9" s="219"/>
      <c r="C9" s="219"/>
      <c r="D9" s="219"/>
      <c r="E9" s="219"/>
      <c r="F9" s="219"/>
      <c r="G9" s="219"/>
      <c r="H9" s="219"/>
      <c r="I9" s="219"/>
      <c r="J9" s="219"/>
      <c r="K9" s="219"/>
      <c r="L9" s="219"/>
      <c r="M9" s="219"/>
      <c r="N9" s="219"/>
      <c r="O9" s="219"/>
      <c r="P9" s="10"/>
      <c r="Q9" s="10"/>
      <c r="R9" s="10"/>
      <c r="S9" s="10"/>
      <c r="T9" s="10"/>
      <c r="U9" s="10"/>
      <c r="V9" s="10"/>
      <c r="W9" s="10"/>
      <c r="X9" s="10"/>
      <c r="Y9" s="10"/>
      <c r="Z9" s="10"/>
    </row>
    <row r="10" spans="1:28" s="3" customFormat="1" ht="18.75" x14ac:dyDescent="0.2">
      <c r="A10" s="214" t="s">
        <v>5</v>
      </c>
      <c r="B10" s="214"/>
      <c r="C10" s="214"/>
      <c r="D10" s="214"/>
      <c r="E10" s="214"/>
      <c r="F10" s="214"/>
      <c r="G10" s="214"/>
      <c r="H10" s="214"/>
      <c r="I10" s="214"/>
      <c r="J10" s="214"/>
      <c r="K10" s="214"/>
      <c r="L10" s="214"/>
      <c r="M10" s="214"/>
      <c r="N10" s="214"/>
      <c r="O10" s="214"/>
      <c r="P10" s="10"/>
      <c r="Q10" s="10"/>
      <c r="R10" s="10"/>
      <c r="S10" s="10"/>
      <c r="T10" s="10"/>
      <c r="U10" s="10"/>
      <c r="V10" s="10"/>
      <c r="W10" s="10"/>
      <c r="X10" s="10"/>
      <c r="Y10" s="10"/>
      <c r="Z10" s="10"/>
    </row>
    <row r="11" spans="1:28" s="3" customFormat="1" ht="18.75" x14ac:dyDescent="0.2">
      <c r="A11" s="218"/>
      <c r="B11" s="218"/>
      <c r="C11" s="218"/>
      <c r="D11" s="218"/>
      <c r="E11" s="218"/>
      <c r="F11" s="218"/>
      <c r="G11" s="218"/>
      <c r="H11" s="218"/>
      <c r="I11" s="218"/>
      <c r="J11" s="218"/>
      <c r="K11" s="218"/>
      <c r="L11" s="218"/>
      <c r="M11" s="218"/>
      <c r="N11" s="218"/>
      <c r="O11" s="218"/>
      <c r="P11" s="10"/>
      <c r="Q11" s="10"/>
      <c r="R11" s="10"/>
      <c r="S11" s="10"/>
      <c r="T11" s="10"/>
      <c r="U11" s="10"/>
      <c r="V11" s="10"/>
      <c r="W11" s="10"/>
      <c r="X11" s="10"/>
      <c r="Y11" s="10"/>
      <c r="Z11" s="10"/>
    </row>
    <row r="12" spans="1:28" s="3" customFormat="1" ht="18.75" x14ac:dyDescent="0.2">
      <c r="A12" s="219" t="str">
        <f>'1. паспорт местоположение'!$A$12</f>
        <v>Р_СГЭС_13</v>
      </c>
      <c r="B12" s="219"/>
      <c r="C12" s="219"/>
      <c r="D12" s="219"/>
      <c r="E12" s="219"/>
      <c r="F12" s="219"/>
      <c r="G12" s="219"/>
      <c r="H12" s="219"/>
      <c r="I12" s="219"/>
      <c r="J12" s="219"/>
      <c r="K12" s="219"/>
      <c r="L12" s="219"/>
      <c r="M12" s="219"/>
      <c r="N12" s="219"/>
      <c r="O12" s="219"/>
      <c r="P12" s="10"/>
      <c r="Q12" s="10"/>
      <c r="R12" s="10"/>
      <c r="S12" s="10"/>
      <c r="T12" s="10"/>
      <c r="U12" s="10"/>
      <c r="V12" s="10"/>
      <c r="W12" s="10"/>
      <c r="X12" s="10"/>
      <c r="Y12" s="10"/>
      <c r="Z12" s="10"/>
    </row>
    <row r="13" spans="1:28" s="3" customFormat="1" ht="18.75" x14ac:dyDescent="0.2">
      <c r="A13" s="214" t="s">
        <v>6</v>
      </c>
      <c r="B13" s="214"/>
      <c r="C13" s="214"/>
      <c r="D13" s="214"/>
      <c r="E13" s="214"/>
      <c r="F13" s="214"/>
      <c r="G13" s="214"/>
      <c r="H13" s="214"/>
      <c r="I13" s="214"/>
      <c r="J13" s="214"/>
      <c r="K13" s="214"/>
      <c r="L13" s="214"/>
      <c r="M13" s="214"/>
      <c r="N13" s="214"/>
      <c r="O13" s="214"/>
      <c r="P13" s="10"/>
      <c r="Q13" s="10"/>
      <c r="R13" s="10"/>
      <c r="S13" s="10"/>
      <c r="T13" s="10"/>
      <c r="U13" s="10"/>
      <c r="V13" s="10"/>
      <c r="W13" s="10"/>
      <c r="X13" s="10"/>
      <c r="Y13" s="10"/>
      <c r="Z13" s="10"/>
    </row>
    <row r="14" spans="1:28" s="3" customFormat="1" ht="15.75" customHeight="1" x14ac:dyDescent="0.2">
      <c r="A14" s="220"/>
      <c r="B14" s="220"/>
      <c r="C14" s="220"/>
      <c r="D14" s="220"/>
      <c r="E14" s="220"/>
      <c r="F14" s="220"/>
      <c r="G14" s="220"/>
      <c r="H14" s="220"/>
      <c r="I14" s="220"/>
      <c r="J14" s="220"/>
      <c r="K14" s="220"/>
      <c r="L14" s="220"/>
      <c r="M14" s="220"/>
      <c r="N14" s="220"/>
      <c r="O14" s="220"/>
      <c r="P14" s="14"/>
      <c r="Q14" s="14"/>
      <c r="R14" s="14"/>
      <c r="S14" s="14"/>
      <c r="T14" s="14"/>
      <c r="U14" s="14"/>
      <c r="V14" s="14"/>
      <c r="W14" s="14"/>
      <c r="X14" s="14"/>
      <c r="Y14" s="14"/>
      <c r="Z14" s="14"/>
    </row>
    <row r="15" spans="1:28" s="15" customFormat="1" ht="45.75" customHeight="1" x14ac:dyDescent="0.2">
      <c r="A15" s="213"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3"/>
      <c r="C15" s="213"/>
      <c r="D15" s="213"/>
      <c r="E15" s="213"/>
      <c r="F15" s="213"/>
      <c r="G15" s="213"/>
      <c r="H15" s="213"/>
      <c r="I15" s="213"/>
      <c r="J15" s="213"/>
      <c r="K15" s="213"/>
      <c r="L15" s="213"/>
      <c r="M15" s="213"/>
      <c r="N15" s="213"/>
      <c r="O15" s="213"/>
      <c r="P15" s="11"/>
      <c r="Q15" s="11"/>
      <c r="R15" s="11"/>
      <c r="S15" s="11"/>
      <c r="T15" s="11"/>
      <c r="U15" s="11"/>
      <c r="V15" s="11"/>
      <c r="W15" s="11"/>
      <c r="X15" s="11"/>
      <c r="Y15" s="11"/>
      <c r="Z15" s="11"/>
    </row>
    <row r="16" spans="1:28" s="15" customFormat="1" ht="15" customHeight="1" x14ac:dyDescent="0.2">
      <c r="A16" s="214" t="s">
        <v>7</v>
      </c>
      <c r="B16" s="214"/>
      <c r="C16" s="214"/>
      <c r="D16" s="214"/>
      <c r="E16" s="214"/>
      <c r="F16" s="214"/>
      <c r="G16" s="214"/>
      <c r="H16" s="214"/>
      <c r="I16" s="214"/>
      <c r="J16" s="214"/>
      <c r="K16" s="214"/>
      <c r="L16" s="214"/>
      <c r="M16" s="214"/>
      <c r="N16" s="214"/>
      <c r="O16" s="214"/>
      <c r="P16" s="13"/>
      <c r="Q16" s="13"/>
      <c r="R16" s="13"/>
      <c r="S16" s="13"/>
      <c r="T16" s="13"/>
      <c r="U16" s="13"/>
      <c r="V16" s="13"/>
      <c r="W16" s="13"/>
      <c r="X16" s="13"/>
      <c r="Y16" s="13"/>
      <c r="Z16" s="13"/>
    </row>
    <row r="17" spans="1:26" s="15" customFormat="1" ht="15" customHeight="1" x14ac:dyDescent="0.2">
      <c r="A17" s="220"/>
      <c r="B17" s="220"/>
      <c r="C17" s="220"/>
      <c r="D17" s="220"/>
      <c r="E17" s="220"/>
      <c r="F17" s="220"/>
      <c r="G17" s="220"/>
      <c r="H17" s="220"/>
      <c r="I17" s="220"/>
      <c r="J17" s="220"/>
      <c r="K17" s="220"/>
      <c r="L17" s="220"/>
      <c r="M17" s="220"/>
      <c r="N17" s="220"/>
      <c r="O17" s="220"/>
      <c r="P17" s="14"/>
      <c r="Q17" s="14"/>
      <c r="R17" s="14"/>
      <c r="S17" s="14"/>
      <c r="T17" s="14"/>
      <c r="U17" s="14"/>
      <c r="V17" s="14"/>
      <c r="W17" s="14"/>
    </row>
    <row r="18" spans="1:26" s="15" customFormat="1" ht="91.5" customHeight="1" x14ac:dyDescent="0.2">
      <c r="A18" s="252" t="s">
        <v>171</v>
      </c>
      <c r="B18" s="252"/>
      <c r="C18" s="252"/>
      <c r="D18" s="252"/>
      <c r="E18" s="252"/>
      <c r="F18" s="252"/>
      <c r="G18" s="252"/>
      <c r="H18" s="252"/>
      <c r="I18" s="252"/>
      <c r="J18" s="252"/>
      <c r="K18" s="252"/>
      <c r="L18" s="252"/>
      <c r="M18" s="252"/>
      <c r="N18" s="252"/>
      <c r="O18" s="252"/>
      <c r="P18" s="16"/>
      <c r="Q18" s="16"/>
      <c r="R18" s="16"/>
      <c r="S18" s="16"/>
      <c r="T18" s="16"/>
      <c r="U18" s="16"/>
      <c r="V18" s="16"/>
      <c r="W18" s="16"/>
      <c r="X18" s="16"/>
      <c r="Y18" s="16"/>
      <c r="Z18" s="16"/>
    </row>
    <row r="19" spans="1:26" s="15" customFormat="1" ht="78" customHeight="1" x14ac:dyDescent="0.2">
      <c r="A19" s="221" t="s">
        <v>9</v>
      </c>
      <c r="B19" s="221" t="s">
        <v>172</v>
      </c>
      <c r="C19" s="221" t="s">
        <v>173</v>
      </c>
      <c r="D19" s="221" t="s">
        <v>174</v>
      </c>
      <c r="E19" s="253" t="s">
        <v>175</v>
      </c>
      <c r="F19" s="254"/>
      <c r="G19" s="254"/>
      <c r="H19" s="254"/>
      <c r="I19" s="255"/>
      <c r="J19" s="221" t="s">
        <v>176</v>
      </c>
      <c r="K19" s="221"/>
      <c r="L19" s="221"/>
      <c r="M19" s="221"/>
      <c r="N19" s="221"/>
      <c r="O19" s="221"/>
      <c r="P19" s="14"/>
      <c r="Q19" s="14"/>
      <c r="R19" s="14"/>
      <c r="S19" s="14"/>
      <c r="T19" s="14"/>
      <c r="U19" s="14"/>
      <c r="V19" s="14"/>
      <c r="W19" s="14"/>
    </row>
    <row r="20" spans="1:26" s="15" customFormat="1" ht="51" customHeight="1" x14ac:dyDescent="0.2">
      <c r="A20" s="221"/>
      <c r="B20" s="221"/>
      <c r="C20" s="221"/>
      <c r="D20" s="221"/>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tabSelected="1" view="pageBreakPreview" topLeftCell="A41" zoomScale="89" zoomScaleNormal="100" zoomScaleSheetLayoutView="89" workbookViewId="0">
      <pane xSplit="1" topLeftCell="B1" activePane="topRight" state="frozen"/>
      <selection activeCell="A9" sqref="A9:O9"/>
      <selection pane="topRight" activeCell="E23" sqref="E23"/>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6" t="str">
        <f>'1. паспорт местоположение'!$A$5:$C$5</f>
        <v>Год раскрытия информации: 2025 год</v>
      </c>
      <c r="B5" s="256"/>
      <c r="C5" s="256"/>
      <c r="D5" s="256"/>
      <c r="E5" s="256"/>
      <c r="F5" s="256"/>
      <c r="G5" s="256"/>
      <c r="H5" s="256"/>
      <c r="I5" s="256"/>
      <c r="J5" s="256"/>
      <c r="K5" s="256"/>
      <c r="L5" s="256"/>
      <c r="M5" s="256"/>
      <c r="N5" s="256"/>
      <c r="O5" s="256"/>
      <c r="P5" s="256"/>
      <c r="Q5" s="256"/>
      <c r="R5" s="256"/>
      <c r="S5" s="256"/>
    </row>
    <row r="6" spans="1:19" s="3" customFormat="1" ht="15.75" x14ac:dyDescent="0.2">
      <c r="A6" s="12"/>
      <c r="B6" s="12"/>
      <c r="C6" s="12"/>
      <c r="D6" s="12"/>
      <c r="E6" s="12"/>
      <c r="F6" s="12"/>
      <c r="G6" s="12"/>
      <c r="H6" s="12"/>
      <c r="I6" s="12"/>
      <c r="J6" s="12"/>
      <c r="K6" s="12"/>
      <c r="L6" s="12"/>
      <c r="M6" s="12"/>
    </row>
    <row r="7" spans="1:19" s="3" customFormat="1" ht="20.25" x14ac:dyDescent="0.2">
      <c r="A7" s="257" t="s">
        <v>3</v>
      </c>
      <c r="B7" s="257"/>
      <c r="C7" s="257"/>
      <c r="D7" s="257"/>
      <c r="E7" s="257"/>
      <c r="F7" s="257"/>
      <c r="G7" s="257"/>
      <c r="H7" s="257"/>
      <c r="I7" s="257"/>
      <c r="J7" s="257"/>
      <c r="K7" s="257"/>
      <c r="L7" s="257"/>
      <c r="M7" s="257"/>
      <c r="N7" s="257"/>
      <c r="O7" s="257"/>
      <c r="P7" s="257"/>
      <c r="Q7" s="257"/>
      <c r="R7" s="257"/>
      <c r="S7" s="257"/>
    </row>
    <row r="8" spans="1:19" s="3" customFormat="1" ht="15.75" x14ac:dyDescent="0.2">
      <c r="A8" s="12"/>
      <c r="B8" s="12"/>
      <c r="C8" s="12"/>
      <c r="D8" s="12"/>
      <c r="E8" s="12"/>
      <c r="F8" s="12"/>
      <c r="G8" s="12"/>
      <c r="H8" s="12"/>
      <c r="I8" s="12"/>
      <c r="J8" s="12"/>
      <c r="K8" s="12"/>
      <c r="L8" s="12"/>
      <c r="M8" s="12"/>
    </row>
    <row r="9" spans="1:19" s="3" customFormat="1" ht="18.75" customHeight="1" x14ac:dyDescent="0.2">
      <c r="A9" s="216" t="s">
        <v>4</v>
      </c>
      <c r="B9" s="216"/>
      <c r="C9" s="216"/>
      <c r="D9" s="216"/>
      <c r="E9" s="216"/>
      <c r="F9" s="216"/>
      <c r="G9" s="216"/>
      <c r="H9" s="216"/>
      <c r="I9" s="216"/>
      <c r="J9" s="216"/>
      <c r="K9" s="216"/>
      <c r="L9" s="216"/>
      <c r="M9" s="216"/>
      <c r="N9" s="216"/>
      <c r="O9" s="216"/>
      <c r="P9" s="216"/>
      <c r="Q9" s="216"/>
      <c r="R9" s="216"/>
      <c r="S9" s="216"/>
    </row>
    <row r="10" spans="1:19" s="3"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8" t="str">
        <f>'1. паспорт местоположение'!$A$12</f>
        <v>Р_СГЭС_13</v>
      </c>
      <c r="B12" s="258"/>
      <c r="C12" s="258"/>
      <c r="D12" s="258"/>
      <c r="E12" s="258"/>
      <c r="F12" s="258"/>
      <c r="G12" s="258"/>
      <c r="H12" s="258"/>
      <c r="I12" s="258"/>
      <c r="J12" s="258"/>
      <c r="K12" s="258"/>
      <c r="L12" s="258"/>
      <c r="M12" s="258"/>
      <c r="N12" s="258"/>
      <c r="O12" s="258"/>
      <c r="P12" s="258"/>
      <c r="Q12" s="258"/>
      <c r="R12" s="258"/>
      <c r="S12" s="258"/>
    </row>
    <row r="13" spans="1:19" s="3" customFormat="1" ht="18.75" customHeight="1" x14ac:dyDescent="0.2">
      <c r="A13" s="214" t="s">
        <v>6</v>
      </c>
      <c r="B13" s="214"/>
      <c r="C13" s="214"/>
      <c r="D13" s="214"/>
      <c r="E13" s="214"/>
      <c r="F13" s="214"/>
      <c r="G13" s="214"/>
      <c r="H13" s="214"/>
      <c r="I13" s="214"/>
      <c r="J13" s="214"/>
      <c r="K13" s="214"/>
      <c r="L13" s="214"/>
      <c r="M13" s="214"/>
      <c r="N13" s="214"/>
      <c r="O13" s="214"/>
      <c r="P13" s="214"/>
      <c r="Q13" s="214"/>
      <c r="R13" s="214"/>
      <c r="S13" s="214"/>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1"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61"/>
      <c r="C15" s="261"/>
      <c r="D15" s="261"/>
      <c r="E15" s="261"/>
      <c r="F15" s="261"/>
      <c r="G15" s="261"/>
      <c r="H15" s="261"/>
      <c r="I15" s="261"/>
      <c r="J15" s="261"/>
      <c r="K15" s="261"/>
      <c r="L15" s="261"/>
      <c r="M15" s="261"/>
      <c r="N15" s="261"/>
      <c r="O15" s="261"/>
      <c r="P15" s="261"/>
      <c r="Q15" s="261"/>
      <c r="R15" s="261"/>
      <c r="S15" s="261"/>
    </row>
    <row r="16" spans="1:19" s="15" customFormat="1" ht="15" customHeight="1" x14ac:dyDescent="0.2">
      <c r="A16" s="214" t="s">
        <v>7</v>
      </c>
      <c r="B16" s="214"/>
      <c r="C16" s="214"/>
      <c r="D16" s="214"/>
      <c r="E16" s="214"/>
      <c r="F16" s="214"/>
      <c r="G16" s="214"/>
      <c r="H16" s="214"/>
      <c r="I16" s="214"/>
      <c r="J16" s="214"/>
      <c r="K16" s="214"/>
      <c r="L16" s="214"/>
      <c r="M16" s="214"/>
      <c r="N16" s="214"/>
      <c r="O16" s="214"/>
      <c r="P16" s="214"/>
      <c r="Q16" s="214"/>
      <c r="R16" s="214"/>
      <c r="S16" s="214"/>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3" t="s">
        <v>189</v>
      </c>
      <c r="B18" s="219"/>
      <c r="C18" s="219"/>
      <c r="D18" s="219"/>
      <c r="E18" s="219"/>
      <c r="F18" s="219"/>
      <c r="G18" s="219"/>
      <c r="H18" s="219"/>
      <c r="I18" s="219"/>
      <c r="J18" s="219"/>
      <c r="K18" s="219"/>
      <c r="L18" s="219"/>
      <c r="M18" s="219"/>
      <c r="N18" s="219"/>
      <c r="O18" s="219"/>
      <c r="P18" s="219"/>
      <c r="Q18" s="219"/>
      <c r="R18" s="219"/>
      <c r="S18" s="219"/>
    </row>
    <row r="19" spans="1:20" s="15" customFormat="1" ht="15" customHeight="1" x14ac:dyDescent="0.2">
      <c r="A19" s="214"/>
      <c r="B19" s="214"/>
      <c r="C19" s="214"/>
      <c r="D19" s="214"/>
      <c r="E19" s="214"/>
      <c r="F19" s="214"/>
      <c r="G19" s="214"/>
      <c r="H19" s="214"/>
      <c r="I19" s="214"/>
      <c r="J19" s="214"/>
      <c r="K19" s="214"/>
      <c r="L19" s="214"/>
      <c r="M19" s="214"/>
      <c r="N19" s="214"/>
      <c r="O19" s="214"/>
      <c r="P19" s="214"/>
      <c r="Q19" s="214"/>
      <c r="R19" s="214"/>
      <c r="S19" s="214"/>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571598.77</v>
      </c>
      <c r="C25" s="50"/>
      <c r="D25" s="262"/>
      <c r="E25" s="262"/>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59" t="s">
        <v>194</v>
      </c>
      <c r="E26" s="259"/>
      <c r="F26" s="259"/>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10</v>
      </c>
      <c r="C27" s="50"/>
      <c r="D27" s="259" t="s">
        <v>196</v>
      </c>
      <c r="E27" s="259"/>
      <c r="F27" s="259"/>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60" t="s">
        <v>198</v>
      </c>
      <c r="E28" s="260"/>
      <c r="F28" s="260"/>
      <c r="G28" s="85">
        <f>IFERROR(IF(B92=0,0,INDEX(A1:W100,86,MATCH(B92+15,45:45,0))),0)</f>
        <v>18387320.390993636</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57159.877</v>
      </c>
      <c r="E65" s="113">
        <f t="shared" si="10"/>
        <v>57159.877</v>
      </c>
      <c r="F65" s="113">
        <f t="shared" si="10"/>
        <v>57159.877</v>
      </c>
      <c r="G65" s="113">
        <f t="shared" si="10"/>
        <v>57159.877</v>
      </c>
      <c r="H65" s="113">
        <f t="shared" si="10"/>
        <v>57159.877</v>
      </c>
      <c r="I65" s="113">
        <f t="shared" si="10"/>
        <v>57159.877</v>
      </c>
      <c r="J65" s="113">
        <f t="shared" si="10"/>
        <v>57159.877</v>
      </c>
      <c r="K65" s="113">
        <f t="shared" si="10"/>
        <v>57159.877</v>
      </c>
      <c r="L65" s="113">
        <f t="shared" si="10"/>
        <v>57159.877</v>
      </c>
      <c r="M65" s="113">
        <f t="shared" si="10"/>
        <v>57159.877</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x14ac:dyDescent="0.25">
      <c r="A66" s="78" t="s">
        <v>236</v>
      </c>
      <c r="B66" s="113">
        <f>IF(AND(B45&gt;$B$92,B45&lt;=$B$92+$B$27),B65,0)</f>
        <v>0</v>
      </c>
      <c r="C66" s="113">
        <f t="shared" ref="C66:W66" si="11">IF(AND(C45&gt;$B$92,C45&lt;=$B$92+$B$27),C65+B66,0)</f>
        <v>0</v>
      </c>
      <c r="D66" s="113">
        <f t="shared" si="11"/>
        <v>57159.877</v>
      </c>
      <c r="E66" s="113">
        <f t="shared" si="11"/>
        <v>114319.754</v>
      </c>
      <c r="F66" s="113">
        <f t="shared" si="11"/>
        <v>171479.63099999999</v>
      </c>
      <c r="G66" s="113">
        <f t="shared" si="11"/>
        <v>228639.508</v>
      </c>
      <c r="H66" s="113">
        <f t="shared" si="11"/>
        <v>285799.38500000001</v>
      </c>
      <c r="I66" s="113">
        <f t="shared" si="11"/>
        <v>342959.26199999999</v>
      </c>
      <c r="J66" s="113">
        <f t="shared" si="11"/>
        <v>400119.13899999997</v>
      </c>
      <c r="K66" s="113">
        <f t="shared" si="11"/>
        <v>457279.01599999995</v>
      </c>
      <c r="L66" s="113">
        <f t="shared" si="11"/>
        <v>514438.89299999992</v>
      </c>
      <c r="M66" s="113">
        <f t="shared" si="11"/>
        <v>571598.7699999999</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x14ac:dyDescent="0.25">
      <c r="A67" s="114" t="s">
        <v>237</v>
      </c>
      <c r="B67" s="111">
        <f t="shared" ref="B67:W67" si="12">B64-B65</f>
        <v>0</v>
      </c>
      <c r="C67" s="111">
        <f t="shared" si="12"/>
        <v>1867174.4212495829</v>
      </c>
      <c r="D67" s="111">
        <f>D64-D65</f>
        <v>1940870.7474626899</v>
      </c>
      <c r="E67" s="111">
        <f t="shared" si="12"/>
        <v>2136596.6818319694</v>
      </c>
      <c r="F67" s="111">
        <f t="shared" si="12"/>
        <v>2351796.959634624</v>
      </c>
      <c r="G67" s="111">
        <f t="shared" si="12"/>
        <v>2588436.7447421425</v>
      </c>
      <c r="H67" s="111">
        <f t="shared" si="12"/>
        <v>2848681.9185378253</v>
      </c>
      <c r="I67" s="111">
        <f t="shared" si="12"/>
        <v>3134919.7900935491</v>
      </c>
      <c r="J67" s="111">
        <f t="shared" si="12"/>
        <v>3449781.9611863075</v>
      </c>
      <c r="K67" s="111">
        <f t="shared" si="12"/>
        <v>3796169.5718834251</v>
      </c>
      <c r="L67" s="111">
        <f t="shared" si="12"/>
        <v>4177281.1761996713</v>
      </c>
      <c r="M67" s="111">
        <f t="shared" si="12"/>
        <v>4596643.5236184672</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1940870.7474626899</v>
      </c>
      <c r="E69" s="110">
        <f>E67+E68</f>
        <v>2136596.6818319694</v>
      </c>
      <c r="F69" s="110">
        <f t="shared" ref="F69:W69" si="14">F67-F68</f>
        <v>2351796.959634624</v>
      </c>
      <c r="G69" s="110">
        <f t="shared" si="14"/>
        <v>2588436.7447421425</v>
      </c>
      <c r="H69" s="110">
        <f t="shared" si="14"/>
        <v>2848681.9185378253</v>
      </c>
      <c r="I69" s="110">
        <f t="shared" si="14"/>
        <v>3134919.7900935491</v>
      </c>
      <c r="J69" s="110">
        <f t="shared" si="14"/>
        <v>3449781.9611863075</v>
      </c>
      <c r="K69" s="110">
        <f t="shared" si="14"/>
        <v>3796169.5718834251</v>
      </c>
      <c r="L69" s="110">
        <f t="shared" si="14"/>
        <v>4177281.1761996713</v>
      </c>
      <c r="M69" s="110">
        <f t="shared" si="14"/>
        <v>4596643.5236184672</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207</v>
      </c>
      <c r="B70" s="107">
        <f t="shared" ref="B70:W70" si="15">-IF(B69&gt;0, B69*$B$35, 0)</f>
        <v>0</v>
      </c>
      <c r="C70" s="107">
        <f t="shared" si="15"/>
        <v>-373434.88424991659</v>
      </c>
      <c r="D70" s="107">
        <f t="shared" si="15"/>
        <v>-388174.14949253801</v>
      </c>
      <c r="E70" s="107">
        <f t="shared" si="15"/>
        <v>-427319.33636639389</v>
      </c>
      <c r="F70" s="107">
        <f t="shared" si="15"/>
        <v>-470359.39192692481</v>
      </c>
      <c r="G70" s="107">
        <f t="shared" si="15"/>
        <v>-517687.34894842852</v>
      </c>
      <c r="H70" s="107">
        <f t="shared" si="15"/>
        <v>-569736.38370756514</v>
      </c>
      <c r="I70" s="107">
        <f t="shared" si="15"/>
        <v>-626983.95801870979</v>
      </c>
      <c r="J70" s="107">
        <f t="shared" si="15"/>
        <v>-689956.39223726152</v>
      </c>
      <c r="K70" s="107">
        <f t="shared" si="15"/>
        <v>-759233.91437668505</v>
      </c>
      <c r="L70" s="107">
        <f t="shared" si="15"/>
        <v>-835456.23523993429</v>
      </c>
      <c r="M70" s="107">
        <f t="shared" si="15"/>
        <v>-919328.70472369343</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240</v>
      </c>
      <c r="B71" s="116">
        <f t="shared" ref="B71:W71" si="16">B69+B70</f>
        <v>0</v>
      </c>
      <c r="C71" s="116">
        <f>C69+C70</f>
        <v>1493739.5369996664</v>
      </c>
      <c r="D71" s="116">
        <f t="shared" si="16"/>
        <v>1552696.5979701518</v>
      </c>
      <c r="E71" s="116">
        <f t="shared" si="16"/>
        <v>1709277.3454655756</v>
      </c>
      <c r="F71" s="116">
        <f t="shared" si="16"/>
        <v>1881437.5677076993</v>
      </c>
      <c r="G71" s="116">
        <f t="shared" si="16"/>
        <v>2070749.3957937141</v>
      </c>
      <c r="H71" s="116">
        <f t="shared" si="16"/>
        <v>2278945.5348302601</v>
      </c>
      <c r="I71" s="116">
        <f t="shared" si="16"/>
        <v>2507935.8320748392</v>
      </c>
      <c r="J71" s="116">
        <f t="shared" si="16"/>
        <v>2759825.5689490461</v>
      </c>
      <c r="K71" s="116">
        <f t="shared" si="16"/>
        <v>3036935.6575067402</v>
      </c>
      <c r="L71" s="116">
        <f t="shared" si="16"/>
        <v>3341824.9409597372</v>
      </c>
      <c r="M71" s="116">
        <f t="shared" si="16"/>
        <v>3677314.8188947737</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1940870.7474626899</v>
      </c>
      <c r="E74" s="111">
        <f t="shared" si="18"/>
        <v>2136596.6818319694</v>
      </c>
      <c r="F74" s="111">
        <f t="shared" si="18"/>
        <v>2351796.959634624</v>
      </c>
      <c r="G74" s="111">
        <f t="shared" si="18"/>
        <v>2588436.7447421425</v>
      </c>
      <c r="H74" s="111">
        <f t="shared" si="18"/>
        <v>2848681.9185378253</v>
      </c>
      <c r="I74" s="111">
        <f t="shared" si="18"/>
        <v>3134919.7900935491</v>
      </c>
      <c r="J74" s="111">
        <f t="shared" si="18"/>
        <v>3449781.9611863075</v>
      </c>
      <c r="K74" s="111">
        <f t="shared" si="18"/>
        <v>3796169.5718834251</v>
      </c>
      <c r="L74" s="111">
        <f t="shared" si="18"/>
        <v>4177281.1761996713</v>
      </c>
      <c r="M74" s="111">
        <f t="shared" si="18"/>
        <v>4596643.5236184672</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235</v>
      </c>
      <c r="B75" s="107">
        <f t="shared" ref="B75:W75" si="19">B65</f>
        <v>0</v>
      </c>
      <c r="C75" s="107">
        <f t="shared" si="19"/>
        <v>0</v>
      </c>
      <c r="D75" s="107">
        <f t="shared" si="19"/>
        <v>57159.877</v>
      </c>
      <c r="E75" s="107">
        <f t="shared" si="19"/>
        <v>57159.877</v>
      </c>
      <c r="F75" s="107">
        <f t="shared" si="19"/>
        <v>57159.877</v>
      </c>
      <c r="G75" s="107">
        <f t="shared" si="19"/>
        <v>57159.877</v>
      </c>
      <c r="H75" s="107">
        <f t="shared" si="19"/>
        <v>57159.877</v>
      </c>
      <c r="I75" s="107">
        <f t="shared" si="19"/>
        <v>57159.877</v>
      </c>
      <c r="J75" s="107">
        <f t="shared" si="19"/>
        <v>57159.877</v>
      </c>
      <c r="K75" s="107">
        <f t="shared" si="19"/>
        <v>57159.877</v>
      </c>
      <c r="L75" s="107">
        <f t="shared" si="19"/>
        <v>57159.877</v>
      </c>
      <c r="M75" s="107">
        <f t="shared" si="19"/>
        <v>57159.877</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-388174.14949253801</v>
      </c>
      <c r="E77" s="113">
        <f>IF(SUM($B$70:E70)+SUM($B$77:D77)&gt;0,0,SUM($B$70:E70)-SUM($B$77:D77))</f>
        <v>-427319.33636639384</v>
      </c>
      <c r="F77" s="113">
        <f>IF(SUM($B$70:F70)+SUM($B$77:E77)&gt;0,0,SUM($B$70:F70)-SUM($B$77:E77))</f>
        <v>-470359.3919269247</v>
      </c>
      <c r="G77" s="113">
        <f>IF(SUM($B$70:G70)+SUM($B$77:F77)&gt;0,0,SUM($B$70:G70)-SUM($B$77:F77))</f>
        <v>-517687.34894842841</v>
      </c>
      <c r="H77" s="113">
        <f>IF(SUM($B$70:H70)+SUM($B$77:G77)&gt;0,0,SUM($B$70:H70)-SUM($B$77:G77))</f>
        <v>-569736.38370756526</v>
      </c>
      <c r="I77" s="113">
        <f>IF(SUM($B$70:I70)+SUM($B$77:H77)&gt;0,0,SUM($B$70:I70)-SUM($B$77:H77))</f>
        <v>-626983.95801870991</v>
      </c>
      <c r="J77" s="113">
        <f>IF(SUM($B$70:J70)+SUM($B$77:I77)&gt;0,0,SUM($B$70:J70)-SUM($B$77:I77))</f>
        <v>-689956.3922372614</v>
      </c>
      <c r="K77" s="113">
        <f>IF(SUM($B$70:K70)+SUM($B$77:J77)&gt;0,0,SUM($B$70:K70)-SUM($B$77:J77))</f>
        <v>-759233.91437668493</v>
      </c>
      <c r="L77" s="113">
        <f>IF(SUM($B$70:L70)+SUM($B$77:K77)&gt;0,0,SUM($B$70:L70)-SUM($B$77:K77))</f>
        <v>-835456.23523993418</v>
      </c>
      <c r="M77" s="113">
        <f>IF(SUM($B$70:M70)+SUM($B$77:L77)&gt;0,0,SUM($B$70:M70)-SUM($B$77:L77))</f>
        <v>-919328.70472369343</v>
      </c>
      <c r="N77" s="113">
        <f>IF(SUM($B$70:N70)+SUM($B$77:M77)&gt;0,0,SUM($B$70:N70)-SUM($B$77:M77))</f>
        <v>-1023061.0856680078</v>
      </c>
      <c r="O77" s="113">
        <f>IF(SUM($B$70:O70)+SUM($B$77:N77)&gt;0,0,SUM($B$70:O70)-SUM($B$77:N77))</f>
        <v>-1124647.1602533329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-1989551.7639809716</v>
      </c>
      <c r="V77" s="113">
        <f>IF(SUM($B$70:V70)+SUM($B$77:U77)&gt;0,0,SUM($B$70:V70)-SUM($B$77:U77))</f>
        <v>-2188849.4703907222</v>
      </c>
      <c r="W77" s="113">
        <f>IF(SUM($B$70:W70)+SUM($B$77:V77)&gt;0,0,SUM($B$70:W70)-SUM($B$77:V77))</f>
        <v>-2408374.8444088325</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1596735.9632943652</v>
      </c>
      <c r="E82" s="111">
        <f t="shared" si="24"/>
        <v>1746865.6403722556</v>
      </c>
      <c r="F82" s="111">
        <f t="shared" si="24"/>
        <v>1917078.4282710417</v>
      </c>
      <c r="G82" s="111">
        <f t="shared" si="24"/>
        <v>2104246.3056265702</v>
      </c>
      <c r="H82" s="111">
        <f t="shared" si="24"/>
        <v>2310081.9057942997</v>
      </c>
      <c r="I82" s="111">
        <f t="shared" si="24"/>
        <v>2536472.9332628748</v>
      </c>
      <c r="J82" s="111">
        <f t="shared" si="24"/>
        <v>2785500.2401833781</v>
      </c>
      <c r="K82" s="111">
        <f t="shared" si="24"/>
        <v>3059457.7847806364</v>
      </c>
      <c r="L82" s="111">
        <f t="shared" si="24"/>
        <v>3360874.6688717203</v>
      </c>
      <c r="M82" s="111">
        <f t="shared" si="24"/>
        <v>3692539.4724965026</v>
      </c>
      <c r="N82" s="111">
        <f t="shared" si="24"/>
        <v>4046095.1512434823</v>
      </c>
      <c r="O82" s="111">
        <f t="shared" si="24"/>
        <v>4447796.6150642801</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7867732.3636727678</v>
      </c>
      <c r="V82" s="111">
        <f t="shared" si="24"/>
        <v>8655750.0397016145</v>
      </c>
      <c r="W82" s="111">
        <f t="shared" si="24"/>
        <v>9523737.701969875</v>
      </c>
    </row>
    <row r="83" spans="1:23" ht="12" customHeight="1" x14ac:dyDescent="0.25">
      <c r="A83" s="99" t="s">
        <v>247</v>
      </c>
      <c r="B83" s="111">
        <f>SUM($B$82:B82)</f>
        <v>0</v>
      </c>
      <c r="C83" s="111">
        <f>SUM(B82:C82)</f>
        <v>977375.2548747079</v>
      </c>
      <c r="D83" s="111">
        <f>SUM(B82:D82)</f>
        <v>2574111.2181690731</v>
      </c>
      <c r="E83" s="111">
        <f>SUM($B$82:E82)</f>
        <v>4320976.8585413285</v>
      </c>
      <c r="F83" s="111">
        <f>SUM($B$82:F82)</f>
        <v>6238055.2868123706</v>
      </c>
      <c r="G83" s="111">
        <f>SUM($B$82:G82)</f>
        <v>8342301.5924389409</v>
      </c>
      <c r="H83" s="111">
        <f>SUM($B$82:H82)</f>
        <v>10652383.49823324</v>
      </c>
      <c r="I83" s="111">
        <f>SUM($B$82:I82)</f>
        <v>13188856.431496115</v>
      </c>
      <c r="J83" s="111">
        <f>SUM($B$82:J82)</f>
        <v>15974356.671679493</v>
      </c>
      <c r="K83" s="111">
        <f>SUM($B$82:K82)</f>
        <v>19033814.456460129</v>
      </c>
      <c r="L83" s="111">
        <f>SUM($B$82:L82)</f>
        <v>22394689.125331849</v>
      </c>
      <c r="M83" s="111">
        <f>SUM($B$82:M82)</f>
        <v>26087228.597828351</v>
      </c>
      <c r="N83" s="111">
        <f>SUM($B$82:N82)</f>
        <v>30133323.749071833</v>
      </c>
      <c r="O83" s="111">
        <f>SUM($B$82:O82)</f>
        <v>34581120.364136115</v>
      </c>
      <c r="P83" s="111">
        <f>SUM($B$82:P82)</f>
        <v>39471072.016206786</v>
      </c>
      <c r="Q83" s="111">
        <f>SUM($B$82:Q82)</f>
        <v>44847757.047091082</v>
      </c>
      <c r="R83" s="111">
        <f>SUM($B$82:R82)</f>
        <v>50760303.557568483</v>
      </c>
      <c r="S83" s="111">
        <f>SUM($B$82:S82)</f>
        <v>57262858.565421663</v>
      </c>
      <c r="T83" s="111">
        <f>SUM($B$82:T82)</f>
        <v>64415105.953574516</v>
      </c>
      <c r="U83" s="111">
        <f>SUM($B$82:U82)</f>
        <v>72282838.317247286</v>
      </c>
      <c r="V83" s="111">
        <f>SUM($B$82:V82)</f>
        <v>80938588.356948897</v>
      </c>
      <c r="W83" s="111">
        <f>SUM($B$82:W82)</f>
        <v>90462326.058918774</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1413040.6754817392</v>
      </c>
      <c r="E85" s="111">
        <f t="shared" si="26"/>
        <v>1368052.0325571743</v>
      </c>
      <c r="F85" s="111">
        <f t="shared" si="26"/>
        <v>1328631.5158123155</v>
      </c>
      <c r="G85" s="111">
        <f t="shared" si="26"/>
        <v>1290573.6668909171</v>
      </c>
      <c r="H85" s="111">
        <f t="shared" si="26"/>
        <v>1253819.9073423983</v>
      </c>
      <c r="I85" s="111">
        <f t="shared" si="26"/>
        <v>1218314.9441788425</v>
      </c>
      <c r="J85" s="111">
        <f t="shared" si="26"/>
        <v>1184006.5252473799</v>
      </c>
      <c r="K85" s="111">
        <f t="shared" si="26"/>
        <v>1150845.2172681442</v>
      </c>
      <c r="L85" s="111">
        <f t="shared" si="26"/>
        <v>1118784.2041669006</v>
      </c>
      <c r="M85" s="111">
        <f t="shared" si="26"/>
        <v>1087779.1035932596</v>
      </c>
      <c r="N85" s="111">
        <f t="shared" si="26"/>
        <v>1054807.5105893305</v>
      </c>
      <c r="O85" s="111">
        <f t="shared" si="26"/>
        <v>1026132.8668124044</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871841.61574551289</v>
      </c>
      <c r="V85" s="111">
        <f t="shared" si="26"/>
        <v>848817.41288183711</v>
      </c>
      <c r="W85" s="111">
        <f t="shared" si="26"/>
        <v>826491.81334240455</v>
      </c>
    </row>
    <row r="86" spans="1:23" ht="21.75" customHeight="1" x14ac:dyDescent="0.25">
      <c r="A86" s="114" t="s">
        <v>250</v>
      </c>
      <c r="B86" s="111">
        <f>SUM(B85)</f>
        <v>0</v>
      </c>
      <c r="C86" s="111">
        <f t="shared" ref="C86:W86" si="27">C85+B86</f>
        <v>977375.2548747079</v>
      </c>
      <c r="D86" s="111">
        <f t="shared" si="27"/>
        <v>2390415.9303564471</v>
      </c>
      <c r="E86" s="111">
        <f t="shared" si="27"/>
        <v>3758467.9629136212</v>
      </c>
      <c r="F86" s="111">
        <f t="shared" si="27"/>
        <v>5087099.4787259363</v>
      </c>
      <c r="G86" s="111">
        <f t="shared" si="27"/>
        <v>6377673.1456168536</v>
      </c>
      <c r="H86" s="111">
        <f t="shared" si="27"/>
        <v>7631493.0529592521</v>
      </c>
      <c r="I86" s="111">
        <f t="shared" si="27"/>
        <v>8849807.9971380942</v>
      </c>
      <c r="J86" s="111">
        <f t="shared" si="27"/>
        <v>10033814.522385474</v>
      </c>
      <c r="K86" s="111">
        <f t="shared" si="27"/>
        <v>11184659.739653619</v>
      </c>
      <c r="L86" s="111">
        <f t="shared" si="27"/>
        <v>12303443.943820519</v>
      </c>
      <c r="M86" s="111">
        <f t="shared" si="27"/>
        <v>13391223.047413779</v>
      </c>
      <c r="N86" s="111">
        <f t="shared" si="27"/>
        <v>14446030.558003109</v>
      </c>
      <c r="O86" s="111">
        <f t="shared" si="27"/>
        <v>15472163.424815513</v>
      </c>
      <c r="P86" s="111">
        <f t="shared" si="27"/>
        <v>16470517.970982092</v>
      </c>
      <c r="Q86" s="111">
        <f t="shared" si="27"/>
        <v>17441958.877432991</v>
      </c>
      <c r="R86" s="111">
        <f t="shared" si="27"/>
        <v>18387320.390993636</v>
      </c>
      <c r="S86" s="111">
        <f t="shared" si="27"/>
        <v>19307407.485212907</v>
      </c>
      <c r="T86" s="111">
        <f t="shared" si="27"/>
        <v>20202996.975663286</v>
      </c>
      <c r="U86" s="111">
        <f t="shared" si="27"/>
        <v>21074838.5914088</v>
      </c>
      <c r="V86" s="111">
        <f t="shared" si="27"/>
        <v>21923656.004290637</v>
      </c>
      <c r="W86" s="111">
        <f t="shared" si="27"/>
        <v>22750147.81763304</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51" sqref="I51"/>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7" t="str">
        <f>'1. паспорт местоположение'!$A$5:$C$5</f>
        <v>Год раскрытия информации: 2025 год</v>
      </c>
      <c r="B5" s="217"/>
      <c r="C5" s="217"/>
      <c r="D5" s="217"/>
      <c r="E5" s="217"/>
      <c r="F5" s="217"/>
      <c r="G5" s="217"/>
      <c r="H5" s="217"/>
      <c r="I5" s="217"/>
      <c r="J5" s="217"/>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8" t="s">
        <v>3</v>
      </c>
      <c r="B7" s="218"/>
      <c r="C7" s="218"/>
      <c r="D7" s="218"/>
      <c r="E7" s="218"/>
      <c r="F7" s="218"/>
      <c r="G7" s="218"/>
      <c r="H7" s="218"/>
      <c r="I7" s="218"/>
      <c r="J7" s="218"/>
    </row>
    <row r="8" spans="1:40" x14ac:dyDescent="0.25">
      <c r="A8" s="256"/>
      <c r="B8" s="256"/>
      <c r="C8" s="256"/>
      <c r="D8" s="256"/>
      <c r="E8" s="256"/>
      <c r="F8" s="256"/>
      <c r="G8" s="256"/>
      <c r="H8" s="256"/>
      <c r="I8" s="256"/>
      <c r="J8" s="256"/>
    </row>
    <row r="9" spans="1:40" x14ac:dyDescent="0.25">
      <c r="A9" s="219" t="s">
        <v>4</v>
      </c>
      <c r="B9" s="219"/>
      <c r="C9" s="219"/>
      <c r="D9" s="219"/>
      <c r="E9" s="219"/>
      <c r="F9" s="219"/>
      <c r="G9" s="219"/>
      <c r="H9" s="219"/>
      <c r="I9" s="219"/>
      <c r="J9" s="219"/>
    </row>
    <row r="10" spans="1:40" x14ac:dyDescent="0.25">
      <c r="A10" s="214" t="s">
        <v>5</v>
      </c>
      <c r="B10" s="214"/>
      <c r="C10" s="214"/>
      <c r="D10" s="214"/>
      <c r="E10" s="214"/>
      <c r="F10" s="214"/>
      <c r="G10" s="214"/>
      <c r="H10" s="214"/>
      <c r="I10" s="214"/>
      <c r="J10" s="214"/>
    </row>
    <row r="11" spans="1:40" x14ac:dyDescent="0.25">
      <c r="A11" s="256"/>
      <c r="B11" s="256"/>
      <c r="C11" s="256"/>
      <c r="D11" s="256"/>
      <c r="E11" s="256"/>
      <c r="F11" s="256"/>
      <c r="G11" s="256"/>
      <c r="H11" s="256"/>
      <c r="I11" s="256"/>
      <c r="J11" s="256"/>
    </row>
    <row r="12" spans="1:40" x14ac:dyDescent="0.25">
      <c r="A12" s="219" t="str">
        <f>'1. паспорт местоположение'!$A$12</f>
        <v>Р_СГЭС_13</v>
      </c>
      <c r="B12" s="219"/>
      <c r="C12" s="219"/>
      <c r="D12" s="219"/>
      <c r="E12" s="219"/>
      <c r="F12" s="219"/>
      <c r="G12" s="219"/>
      <c r="H12" s="219"/>
      <c r="I12" s="219"/>
      <c r="J12" s="219"/>
    </row>
    <row r="13" spans="1:40" x14ac:dyDescent="0.25">
      <c r="A13" s="214" t="s">
        <v>6</v>
      </c>
      <c r="B13" s="214"/>
      <c r="C13" s="214"/>
      <c r="D13" s="214"/>
      <c r="E13" s="214"/>
      <c r="F13" s="214"/>
      <c r="G13" s="214"/>
      <c r="H13" s="214"/>
      <c r="I13" s="214"/>
      <c r="J13" s="214"/>
    </row>
    <row r="14" spans="1:40" x14ac:dyDescent="0.25">
      <c r="A14" s="214"/>
      <c r="B14" s="214"/>
      <c r="C14" s="214"/>
      <c r="D14" s="214"/>
      <c r="E14" s="214"/>
      <c r="F14" s="214"/>
      <c r="G14" s="214"/>
      <c r="H14" s="214"/>
      <c r="I14" s="214"/>
      <c r="J14" s="214"/>
    </row>
    <row r="15" spans="1:40" x14ac:dyDescent="0.25">
      <c r="A15" s="213"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3"/>
      <c r="C15" s="213"/>
      <c r="D15" s="213"/>
      <c r="E15" s="213"/>
      <c r="F15" s="213"/>
      <c r="G15" s="213"/>
      <c r="H15" s="213"/>
      <c r="I15" s="213"/>
      <c r="J15" s="213"/>
    </row>
    <row r="16" spans="1:40" x14ac:dyDescent="0.25">
      <c r="A16" s="214" t="s">
        <v>7</v>
      </c>
      <c r="B16" s="214"/>
      <c r="C16" s="214"/>
      <c r="D16" s="214"/>
      <c r="E16" s="214"/>
      <c r="F16" s="214"/>
      <c r="G16" s="214"/>
      <c r="H16" s="214"/>
      <c r="I16" s="214"/>
      <c r="J16" s="214"/>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3" t="s">
        <v>262</v>
      </c>
      <c r="B19" s="263"/>
      <c r="C19" s="263"/>
      <c r="D19" s="263"/>
      <c r="E19" s="263"/>
      <c r="F19" s="263"/>
      <c r="G19" s="263"/>
      <c r="H19" s="263"/>
      <c r="I19" s="263"/>
      <c r="J19" s="263"/>
    </row>
    <row r="20" spans="1:10" customFormat="1" x14ac:dyDescent="0.25">
      <c r="A20" s="141"/>
      <c r="B20" s="141"/>
      <c r="C20" s="138"/>
      <c r="D20" s="138"/>
      <c r="E20" s="138"/>
      <c r="F20" s="138"/>
      <c r="G20" s="138"/>
      <c r="H20" s="138"/>
      <c r="I20" s="138"/>
      <c r="J20" s="138"/>
    </row>
    <row r="21" spans="1:10" customFormat="1" x14ac:dyDescent="0.25">
      <c r="A21" s="229" t="s">
        <v>263</v>
      </c>
      <c r="B21" s="229" t="s">
        <v>264</v>
      </c>
      <c r="C21" s="228" t="s">
        <v>265</v>
      </c>
      <c r="D21" s="228"/>
      <c r="E21" s="228"/>
      <c r="F21" s="228"/>
      <c r="G21" s="229" t="s">
        <v>266</v>
      </c>
      <c r="H21" s="230" t="s">
        <v>267</v>
      </c>
      <c r="I21" s="229" t="s">
        <v>268</v>
      </c>
      <c r="J21" s="229" t="s">
        <v>269</v>
      </c>
    </row>
    <row r="22" spans="1:10" customFormat="1" ht="46.5" customHeight="1" x14ac:dyDescent="0.25">
      <c r="A22" s="229"/>
      <c r="B22" s="229"/>
      <c r="C22" s="232" t="s">
        <v>270</v>
      </c>
      <c r="D22" s="232"/>
      <c r="E22" s="235" t="s">
        <v>271</v>
      </c>
      <c r="F22" s="236"/>
      <c r="G22" s="229"/>
      <c r="H22" s="231"/>
      <c r="I22" s="229"/>
      <c r="J22" s="229"/>
    </row>
    <row r="23" spans="1:10" customFormat="1" ht="31.5" x14ac:dyDescent="0.25">
      <c r="A23" s="229"/>
      <c r="B23" s="229"/>
      <c r="C23" s="142" t="s">
        <v>272</v>
      </c>
      <c r="D23" s="142" t="s">
        <v>273</v>
      </c>
      <c r="E23" s="142" t="s">
        <v>272</v>
      </c>
      <c r="F23" s="142" t="s">
        <v>273</v>
      </c>
      <c r="G23" s="229"/>
      <c r="H23" s="232"/>
      <c r="I23" s="229"/>
      <c r="J23" s="229"/>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t="s">
        <v>103</v>
      </c>
      <c r="F32" s="149" t="s">
        <v>103</v>
      </c>
      <c r="G32" s="150"/>
      <c r="H32" s="150"/>
      <c r="I32" s="150"/>
      <c r="J32" s="150"/>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t="s">
        <v>103</v>
      </c>
      <c r="F35" s="149" t="s">
        <v>103</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t="s">
        <v>103</v>
      </c>
      <c r="F37" s="149" t="s">
        <v>103</v>
      </c>
      <c r="G37" s="150"/>
      <c r="H37" s="150"/>
      <c r="I37" s="150"/>
      <c r="J37" s="150"/>
    </row>
    <row r="38" spans="1:10" customFormat="1" x14ac:dyDescent="0.25">
      <c r="A38" s="143" t="s">
        <v>299</v>
      </c>
      <c r="B38" s="144" t="s">
        <v>300</v>
      </c>
      <c r="C38" s="150"/>
      <c r="D38" s="150"/>
      <c r="E38" s="150" t="s">
        <v>257</v>
      </c>
      <c r="F38" s="150" t="s">
        <v>257</v>
      </c>
      <c r="G38" s="150"/>
      <c r="H38" s="150"/>
      <c r="I38" s="146" t="s">
        <v>257</v>
      </c>
      <c r="J38" s="146" t="s">
        <v>257</v>
      </c>
    </row>
    <row r="39" spans="1:10" customFormat="1" ht="63" x14ac:dyDescent="0.25">
      <c r="A39" s="143" t="s">
        <v>14</v>
      </c>
      <c r="B39" s="152" t="s">
        <v>301</v>
      </c>
      <c r="C39" s="149" t="s">
        <v>82</v>
      </c>
      <c r="D39" s="149" t="s">
        <v>82</v>
      </c>
      <c r="E39" s="149" t="s">
        <v>103</v>
      </c>
      <c r="F39" s="149" t="s">
        <v>103</v>
      </c>
      <c r="G39" s="150"/>
      <c r="H39" s="150"/>
      <c r="I39" s="150"/>
      <c r="J39" s="150"/>
    </row>
    <row r="40" spans="1:10" customFormat="1" x14ac:dyDescent="0.25">
      <c r="A40" s="143" t="s">
        <v>302</v>
      </c>
      <c r="B40" s="152" t="s">
        <v>303</v>
      </c>
      <c r="C40" s="149" t="s">
        <v>82</v>
      </c>
      <c r="D40" s="149" t="s">
        <v>82</v>
      </c>
      <c r="E40" s="204">
        <v>45652</v>
      </c>
      <c r="F40" s="204">
        <v>45652</v>
      </c>
      <c r="G40" s="150" t="s">
        <v>539</v>
      </c>
      <c r="H40" s="150" t="s">
        <v>539</v>
      </c>
      <c r="I40" s="150" t="s">
        <v>540</v>
      </c>
      <c r="J40" s="150" t="s">
        <v>540</v>
      </c>
    </row>
    <row r="41" spans="1:10" customFormat="1" ht="47.25" x14ac:dyDescent="0.25">
      <c r="A41" s="143" t="s">
        <v>304</v>
      </c>
      <c r="B41" s="144" t="s">
        <v>305</v>
      </c>
      <c r="C41" s="150"/>
      <c r="D41" s="150"/>
      <c r="E41" s="150" t="s">
        <v>257</v>
      </c>
      <c r="F41" s="150" t="s">
        <v>257</v>
      </c>
      <c r="G41" s="150"/>
      <c r="H41" s="150"/>
      <c r="I41" s="150"/>
      <c r="J41" s="150"/>
    </row>
    <row r="42" spans="1:10" customFormat="1" ht="31.5" x14ac:dyDescent="0.25">
      <c r="A42" s="143" t="s">
        <v>16</v>
      </c>
      <c r="B42" s="152" t="s">
        <v>306</v>
      </c>
      <c r="C42" s="149" t="s">
        <v>82</v>
      </c>
      <c r="D42" s="149" t="s">
        <v>82</v>
      </c>
      <c r="E42" s="149">
        <v>45796</v>
      </c>
      <c r="F42" s="149">
        <v>45796</v>
      </c>
      <c r="G42" s="150" t="s">
        <v>539</v>
      </c>
      <c r="H42" s="150" t="s">
        <v>539</v>
      </c>
      <c r="I42" s="150" t="s">
        <v>540</v>
      </c>
      <c r="J42" s="150" t="s">
        <v>540</v>
      </c>
    </row>
    <row r="43" spans="1:10" customFormat="1" x14ac:dyDescent="0.25">
      <c r="A43" s="143" t="s">
        <v>307</v>
      </c>
      <c r="B43" s="152" t="s">
        <v>308</v>
      </c>
      <c r="C43" s="149" t="s">
        <v>82</v>
      </c>
      <c r="D43" s="149" t="s">
        <v>82</v>
      </c>
      <c r="E43" s="204">
        <v>45726</v>
      </c>
      <c r="F43" s="204">
        <v>45726</v>
      </c>
      <c r="G43" s="150" t="s">
        <v>539</v>
      </c>
      <c r="H43" s="150" t="s">
        <v>539</v>
      </c>
      <c r="I43" s="150" t="s">
        <v>540</v>
      </c>
      <c r="J43" s="150" t="s">
        <v>540</v>
      </c>
    </row>
    <row r="44" spans="1:10" customFormat="1" x14ac:dyDescent="0.25">
      <c r="A44" s="143" t="s">
        <v>309</v>
      </c>
      <c r="B44" s="152" t="s">
        <v>310</v>
      </c>
      <c r="C44" s="149" t="s">
        <v>82</v>
      </c>
      <c r="D44" s="149" t="s">
        <v>82</v>
      </c>
      <c r="E44" s="149">
        <v>45796</v>
      </c>
      <c r="F44" s="149">
        <v>45796</v>
      </c>
      <c r="G44" s="150" t="s">
        <v>539</v>
      </c>
      <c r="H44" s="150" t="s">
        <v>539</v>
      </c>
      <c r="I44" s="150" t="s">
        <v>540</v>
      </c>
      <c r="J44" s="150" t="s">
        <v>540</v>
      </c>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t="s">
        <v>103</v>
      </c>
      <c r="F47" s="149" t="s">
        <v>103</v>
      </c>
      <c r="G47" s="150"/>
      <c r="H47" s="150"/>
      <c r="I47" s="150"/>
      <c r="J47" s="150"/>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t="s">
        <v>103</v>
      </c>
      <c r="F49" s="149" t="s">
        <v>103</v>
      </c>
      <c r="G49" s="150"/>
      <c r="H49" s="150"/>
      <c r="I49" s="150"/>
      <c r="J49" s="150"/>
    </row>
    <row r="50" spans="1:10" customFormat="1" ht="78.75" x14ac:dyDescent="0.25">
      <c r="A50" s="143" t="s">
        <v>320</v>
      </c>
      <c r="B50" s="152" t="s">
        <v>321</v>
      </c>
      <c r="C50" s="149" t="s">
        <v>82</v>
      </c>
      <c r="D50" s="149" t="s">
        <v>82</v>
      </c>
      <c r="E50" s="149" t="s">
        <v>103</v>
      </c>
      <c r="F50" s="149" t="s">
        <v>103</v>
      </c>
      <c r="G50" s="150"/>
      <c r="H50" s="150"/>
      <c r="I50" s="150"/>
      <c r="J50" s="150"/>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v>45796</v>
      </c>
      <c r="F52" s="149">
        <v>45796</v>
      </c>
      <c r="G52" s="150" t="s">
        <v>539</v>
      </c>
      <c r="H52" s="150" t="s">
        <v>539</v>
      </c>
      <c r="I52" s="150" t="s">
        <v>540</v>
      </c>
      <c r="J52" s="150" t="s">
        <v>540</v>
      </c>
    </row>
    <row r="53" spans="1:10" customFormat="1" ht="31.5" x14ac:dyDescent="0.25">
      <c r="A53" s="143" t="s">
        <v>326</v>
      </c>
      <c r="B53" s="153" t="s">
        <v>327</v>
      </c>
      <c r="C53" s="149" t="s">
        <v>82</v>
      </c>
      <c r="D53" s="149" t="s">
        <v>82</v>
      </c>
      <c r="E53" s="149">
        <v>45796</v>
      </c>
      <c r="F53" s="149">
        <v>45796</v>
      </c>
      <c r="G53" s="150" t="s">
        <v>539</v>
      </c>
      <c r="H53" s="150" t="s">
        <v>539</v>
      </c>
      <c r="I53" s="150" t="s">
        <v>540</v>
      </c>
      <c r="J53" s="150" t="s">
        <v>540</v>
      </c>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2024-04-29T18:50:38Z</dcterms:created>
  <dcterms:modified xsi:type="dcterms:W3CDTF">2025-08-01T10:19:37Z</dcterms:modified>
</cp:coreProperties>
</file>