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D5BD6C3C-B618-463A-B954-CAF7080517B6}" xr6:coauthVersionLast="47" xr6:coauthVersionMax="47" xr10:uidLastSave="{00000000-0000-0000-0000-000000000000}"/>
  <bookViews>
    <workbookView xWindow="780" yWindow="720" windowWidth="27420" windowHeight="15480" xr2:uid="{358729DF-0916-472E-8F42-1590C777C0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0" i="8"/>
  <c r="C63" i="8"/>
  <c r="D47" i="8"/>
  <c r="D60" i="8" s="1"/>
  <c r="D61" i="8"/>
  <c r="D63" i="8"/>
  <c r="E63" i="8"/>
  <c r="F63" i="8"/>
  <c r="G63" i="8"/>
  <c r="H63" i="8"/>
  <c r="I63" i="8"/>
  <c r="J63" i="8"/>
  <c r="K63" i="8"/>
  <c r="L63" i="8"/>
  <c r="M63" i="8"/>
  <c r="N63" i="8"/>
  <c r="O63" i="8"/>
  <c r="P63" i="8"/>
  <c r="Q63" i="8"/>
  <c r="R63" i="8"/>
  <c r="B65" i="8"/>
  <c r="B75" i="8"/>
  <c r="B68" i="8"/>
  <c r="B76" i="8"/>
  <c r="B81" i="8"/>
  <c r="C48" i="8"/>
  <c r="C57" i="8" s="1"/>
  <c r="C65" i="8"/>
  <c r="C75" i="8"/>
  <c r="C68" i="8"/>
  <c r="C76" i="8"/>
  <c r="C81" i="8"/>
  <c r="D65" i="8"/>
  <c r="D75" i="8" s="1"/>
  <c r="D68" i="8"/>
  <c r="D76" i="8" s="1"/>
  <c r="D81" i="8"/>
  <c r="E65" i="8"/>
  <c r="E75" i="8" s="1"/>
  <c r="E68" i="8"/>
  <c r="E76" i="8" s="1"/>
  <c r="E81" i="8"/>
  <c r="F65" i="8"/>
  <c r="F75" i="8"/>
  <c r="F68" i="8"/>
  <c r="F76" i="8"/>
  <c r="F81" i="8"/>
  <c r="G65" i="8"/>
  <c r="G75" i="8" s="1"/>
  <c r="G68" i="8"/>
  <c r="G76" i="8"/>
  <c r="G81" i="8"/>
  <c r="H65" i="8"/>
  <c r="H75" i="8" s="1"/>
  <c r="H68" i="8"/>
  <c r="H76" i="8" s="1"/>
  <c r="H81" i="8"/>
  <c r="I65" i="8"/>
  <c r="I75" i="8" s="1"/>
  <c r="I68" i="8"/>
  <c r="I76" i="8" s="1"/>
  <c r="I81" i="8"/>
  <c r="J65" i="8"/>
  <c r="J75" i="8" s="1"/>
  <c r="J68" i="8"/>
  <c r="J76" i="8"/>
  <c r="J81" i="8"/>
  <c r="K65" i="8"/>
  <c r="K75" i="8" s="1"/>
  <c r="K68" i="8"/>
  <c r="K76" i="8" s="1"/>
  <c r="K81" i="8"/>
  <c r="L65" i="8"/>
  <c r="L75" i="8"/>
  <c r="L68" i="8"/>
  <c r="L76" i="8"/>
  <c r="L81" i="8"/>
  <c r="M65" i="8"/>
  <c r="M75" i="8" s="1"/>
  <c r="M68" i="8"/>
  <c r="M76" i="8" s="1"/>
  <c r="M81" i="8"/>
  <c r="N65" i="8"/>
  <c r="N75" i="8"/>
  <c r="N68" i="8"/>
  <c r="N76" i="8"/>
  <c r="N81" i="8"/>
  <c r="O65" i="8"/>
  <c r="O75" i="8" s="1"/>
  <c r="O68" i="8"/>
  <c r="O76" i="8"/>
  <c r="O81" i="8"/>
  <c r="P65" i="8"/>
  <c r="P75" i="8" s="1"/>
  <c r="P68" i="8"/>
  <c r="P76" i="8"/>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2" i="8" l="1"/>
  <c r="C58" i="8" s="1"/>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E47" i="8"/>
  <c r="F47" i="8" s="1"/>
  <c r="B62" i="8"/>
  <c r="D62" i="8"/>
  <c r="B59" i="8"/>
  <c r="D59" i="8"/>
  <c r="B61" i="8"/>
  <c r="C64" i="8" l="1"/>
  <c r="C67" i="8" s="1"/>
  <c r="C78" i="8"/>
  <c r="E59" i="8"/>
  <c r="E61" i="8"/>
  <c r="E48" i="8"/>
  <c r="E57" i="8" s="1"/>
  <c r="E79" i="8" s="1"/>
  <c r="E62" i="8"/>
  <c r="D58" i="8"/>
  <c r="D78" i="8" s="1"/>
  <c r="E60" i="8"/>
  <c r="E58" i="8" s="1"/>
  <c r="C79" i="8"/>
  <c r="D64" i="8"/>
  <c r="D67" i="8" s="1"/>
  <c r="F62" i="8"/>
  <c r="F48" i="8"/>
  <c r="F57" i="8" s="1"/>
  <c r="F59" i="8"/>
  <c r="F60" i="8"/>
  <c r="F61" i="8"/>
  <c r="G47" i="8"/>
  <c r="C74" i="8"/>
  <c r="C69" i="8"/>
  <c r="B58" i="8"/>
  <c r="E64" i="8" l="1"/>
  <c r="E67" i="8" s="1"/>
  <c r="E78" i="8"/>
  <c r="F58" i="8"/>
  <c r="G59" i="8"/>
  <c r="G60" i="8"/>
  <c r="G48" i="8"/>
  <c r="G57" i="8" s="1"/>
  <c r="G61" i="8"/>
  <c r="H47" i="8"/>
  <c r="G62" i="8"/>
  <c r="F79" i="8"/>
  <c r="F64" i="8"/>
  <c r="F67" i="8" s="1"/>
  <c r="F78" i="8"/>
  <c r="E74" i="8"/>
  <c r="E69" i="8"/>
  <c r="B78" i="8"/>
  <c r="B64" i="8"/>
  <c r="B67" i="8" s="1"/>
  <c r="C70" i="8"/>
  <c r="C71" i="8"/>
  <c r="D74" i="8"/>
  <c r="D69" i="8"/>
  <c r="G58" i="8" l="1"/>
  <c r="G64" i="8" s="1"/>
  <c r="G67" i="8" s="1"/>
  <c r="H60" i="8"/>
  <c r="H61" i="8"/>
  <c r="I47" i="8"/>
  <c r="H62" i="8"/>
  <c r="H48" i="8"/>
  <c r="H57" i="8" s="1"/>
  <c r="H59" i="8"/>
  <c r="D70" i="8"/>
  <c r="D71" i="8" s="1"/>
  <c r="E70" i="8"/>
  <c r="E71" i="8" s="1"/>
  <c r="G79" i="8"/>
  <c r="G78" i="8"/>
  <c r="B74" i="8"/>
  <c r="B69" i="8"/>
  <c r="F74" i="8"/>
  <c r="F69" i="8"/>
  <c r="H58" i="8" l="1"/>
  <c r="H64" i="8" s="1"/>
  <c r="H67" i="8" s="1"/>
  <c r="H79" i="8"/>
  <c r="B70" i="8"/>
  <c r="B71" i="8" s="1"/>
  <c r="G74" i="8"/>
  <c r="G69" i="8"/>
  <c r="F70" i="8"/>
  <c r="F71" i="8" s="1"/>
  <c r="I61" i="8"/>
  <c r="J47" i="8"/>
  <c r="I62" i="8"/>
  <c r="I59" i="8"/>
  <c r="I60" i="8"/>
  <c r="I48" i="8"/>
  <c r="I57" i="8" s="1"/>
  <c r="H78" i="8" l="1"/>
  <c r="H74" i="8"/>
  <c r="H69" i="8"/>
  <c r="I79" i="8"/>
  <c r="J62" i="8"/>
  <c r="J48" i="8"/>
  <c r="J57" i="8" s="1"/>
  <c r="J59" i="8"/>
  <c r="J60" i="8"/>
  <c r="J61" i="8"/>
  <c r="K47" i="8"/>
  <c r="B77" i="8"/>
  <c r="B82" i="8" s="1"/>
  <c r="C77" i="8"/>
  <c r="C82" i="8" s="1"/>
  <c r="C85" i="8" s="1"/>
  <c r="G70" i="8"/>
  <c r="I58" i="8"/>
  <c r="I64" i="8" s="1"/>
  <c r="I67" i="8" s="1"/>
  <c r="I74" i="8" l="1"/>
  <c r="I69" i="8"/>
  <c r="H70" i="8"/>
  <c r="H71" i="8"/>
  <c r="D77" i="8"/>
  <c r="I78" i="8"/>
  <c r="B83" i="8"/>
  <c r="C83" i="8"/>
  <c r="C88" i="8" s="1"/>
  <c r="B87" i="8"/>
  <c r="C87" i="8"/>
  <c r="J58" i="8"/>
  <c r="J64" i="8" s="1"/>
  <c r="J67" i="8" s="1"/>
  <c r="G71" i="8"/>
  <c r="K59" i="8"/>
  <c r="K60" i="8"/>
  <c r="K61" i="8"/>
  <c r="L47" i="8"/>
  <c r="K62" i="8"/>
  <c r="K48" i="8"/>
  <c r="K57" i="8" s="1"/>
  <c r="J79" i="8"/>
  <c r="J78" i="8" l="1"/>
  <c r="J74" i="8"/>
  <c r="J69" i="8"/>
  <c r="L60" i="8"/>
  <c r="L61" i="8"/>
  <c r="M47" i="8"/>
  <c r="L62" i="8"/>
  <c r="L59" i="8"/>
  <c r="L58" i="8" s="1"/>
  <c r="L48" i="8"/>
  <c r="L57" i="8" s="1"/>
  <c r="B88" i="8"/>
  <c r="B85" i="8"/>
  <c r="B86" i="8" s="1"/>
  <c r="I70" i="8"/>
  <c r="I71" i="8" s="1"/>
  <c r="K58" i="8"/>
  <c r="K64" i="8" s="1"/>
  <c r="K67" i="8" s="1"/>
  <c r="K79" i="8"/>
  <c r="D82" i="8"/>
  <c r="E77" i="8"/>
  <c r="F77" i="8" s="1"/>
  <c r="F82" i="8" s="1"/>
  <c r="F85" i="8" s="1"/>
  <c r="K78" i="8" l="1"/>
  <c r="C86" i="8"/>
  <c r="C89" i="8" s="1"/>
  <c r="J70" i="8"/>
  <c r="J71" i="8"/>
  <c r="E82" i="8"/>
  <c r="E85" i="8" s="1"/>
  <c r="G77" i="8"/>
  <c r="G82" i="8" s="1"/>
  <c r="G85" i="8" s="1"/>
  <c r="K69" i="8"/>
  <c r="K74" i="8"/>
  <c r="M61" i="8"/>
  <c r="N47" i="8"/>
  <c r="M62" i="8"/>
  <c r="M59" i="8"/>
  <c r="M60" i="8"/>
  <c r="M48" i="8"/>
  <c r="M57" i="8" s="1"/>
  <c r="D85" i="8"/>
  <c r="D86" i="8" s="1"/>
  <c r="D89" i="8" s="1"/>
  <c r="D87" i="8"/>
  <c r="E87" i="8"/>
  <c r="D83" i="8"/>
  <c r="D88" i="8" s="1"/>
  <c r="F87" i="8"/>
  <c r="L64" i="8"/>
  <c r="L67" i="8" s="1"/>
  <c r="L79" i="8"/>
  <c r="L78" i="8"/>
  <c r="G83" i="8" l="1"/>
  <c r="F83" i="8"/>
  <c r="G87" i="8"/>
  <c r="E83" i="8"/>
  <c r="E88" i="8" s="1"/>
  <c r="B89" i="8"/>
  <c r="M58" i="8"/>
  <c r="M78" i="8" s="1"/>
  <c r="K70" i="8"/>
  <c r="K71" i="8" s="1"/>
  <c r="H77" i="8"/>
  <c r="L74" i="8"/>
  <c r="L69" i="8"/>
  <c r="M79" i="8"/>
  <c r="N62" i="8"/>
  <c r="N59" i="8"/>
  <c r="N60" i="8"/>
  <c r="N61" i="8"/>
  <c r="O47" i="8"/>
  <c r="N48" i="8"/>
  <c r="N57" i="8" s="1"/>
  <c r="E86" i="8"/>
  <c r="G88" i="8" l="1"/>
  <c r="M64" i="8"/>
  <c r="M67" i="8" s="1"/>
  <c r="F88" i="8"/>
  <c r="N79" i="8"/>
  <c r="N58" i="8"/>
  <c r="N78" i="8" s="1"/>
  <c r="M69" i="8"/>
  <c r="M74" i="8"/>
  <c r="O59" i="8"/>
  <c r="O60" i="8"/>
  <c r="O61" i="8"/>
  <c r="P47" i="8"/>
  <c r="O62" i="8"/>
  <c r="O48" i="8"/>
  <c r="O57" i="8" s="1"/>
  <c r="L70" i="8"/>
  <c r="L71" i="8" s="1"/>
  <c r="H82" i="8"/>
  <c r="I77" i="8"/>
  <c r="I82" i="8" s="1"/>
  <c r="I85" i="8" s="1"/>
  <c r="E89" i="8"/>
  <c r="F86" i="8"/>
  <c r="J77" i="8" l="1"/>
  <c r="J82" i="8" s="1"/>
  <c r="J85" i="8" s="1"/>
  <c r="M70" i="8"/>
  <c r="M71" i="8"/>
  <c r="N64" i="8"/>
  <c r="N67" i="8" s="1"/>
  <c r="P60" i="8"/>
  <c r="P61" i="8"/>
  <c r="Q47" i="8"/>
  <c r="P62" i="8"/>
  <c r="P59" i="8"/>
  <c r="P48" i="8"/>
  <c r="P57" i="8" s="1"/>
  <c r="O79" i="8"/>
  <c r="F89" i="8"/>
  <c r="G86" i="8"/>
  <c r="G89" i="8" s="1"/>
  <c r="H85" i="8"/>
  <c r="H83" i="8"/>
  <c r="H88" i="8" s="1"/>
  <c r="H87" i="8"/>
  <c r="I83" i="8"/>
  <c r="I88" i="8" s="1"/>
  <c r="I87" i="8"/>
  <c r="O58" i="8"/>
  <c r="O78" i="8" s="1"/>
  <c r="H86" i="8" l="1"/>
  <c r="H89" i="8" s="1"/>
  <c r="J87" i="8"/>
  <c r="J83" i="8"/>
  <c r="J88" i="8" s="1"/>
  <c r="K77" i="8"/>
  <c r="K82" i="8" s="1"/>
  <c r="K85" i="8" s="1"/>
  <c r="O64" i="8"/>
  <c r="O67" i="8" s="1"/>
  <c r="Q61" i="8"/>
  <c r="R47" i="8"/>
  <c r="Q62" i="8"/>
  <c r="Q59" i="8"/>
  <c r="Q60" i="8"/>
  <c r="Q48" i="8"/>
  <c r="Q57" i="8" s="1"/>
  <c r="I86" i="8"/>
  <c r="I89" i="8" s="1"/>
  <c r="P79" i="8"/>
  <c r="P58" i="8"/>
  <c r="P64" i="8" s="1"/>
  <c r="P67" i="8" s="1"/>
  <c r="N74" i="8"/>
  <c r="N69" i="8"/>
  <c r="L77" i="8" l="1"/>
  <c r="K87" i="8"/>
  <c r="K83" i="8"/>
  <c r="K88" i="8" s="1"/>
  <c r="Q58" i="8"/>
  <c r="Q64" i="8" s="1"/>
  <c r="Q67" i="8" s="1"/>
  <c r="J86" i="8"/>
  <c r="J89" i="8" s="1"/>
  <c r="P74" i="8"/>
  <c r="P69" i="8"/>
  <c r="K86" i="8"/>
  <c r="K89" i="8" s="1"/>
  <c r="P78" i="8"/>
  <c r="Q79" i="8"/>
  <c r="Q78" i="8"/>
  <c r="R62" i="8"/>
  <c r="R59" i="8"/>
  <c r="R60" i="8"/>
  <c r="B29" i="8" s="1"/>
  <c r="R61" i="8"/>
  <c r="S47" i="8"/>
  <c r="R48" i="8"/>
  <c r="R57" i="8" s="1"/>
  <c r="N70" i="8"/>
  <c r="O69" i="8"/>
  <c r="O74" i="8"/>
  <c r="L82" i="8"/>
  <c r="M77" i="8"/>
  <c r="M82" i="8" s="1"/>
  <c r="M85" i="8" s="1"/>
  <c r="B32" i="8" l="1"/>
  <c r="N77" i="8"/>
  <c r="N82" i="8" s="1"/>
  <c r="N85" i="8" s="1"/>
  <c r="S60" i="8"/>
  <c r="T47" i="8"/>
  <c r="S48" i="8"/>
  <c r="S57" i="8" s="1"/>
  <c r="S61" i="8"/>
  <c r="S62" i="8"/>
  <c r="S59" i="8"/>
  <c r="L85" i="8"/>
  <c r="L86" i="8" s="1"/>
  <c r="L89" i="8" s="1"/>
  <c r="N87" i="8"/>
  <c r="M87" i="8"/>
  <c r="L87" i="8"/>
  <c r="M83" i="8"/>
  <c r="L83" i="8"/>
  <c r="L88" i="8" s="1"/>
  <c r="N83" i="8"/>
  <c r="N71" i="8"/>
  <c r="P70" i="8"/>
  <c r="O70" i="8"/>
  <c r="O77" i="8" s="1"/>
  <c r="O82" i="8" s="1"/>
  <c r="R79" i="8"/>
  <c r="R58" i="8"/>
  <c r="B26" i="8" s="1"/>
  <c r="Q74" i="8"/>
  <c r="Q69" i="8"/>
  <c r="M86" i="8" l="1"/>
  <c r="M89" i="8" s="1"/>
  <c r="R78" i="8"/>
  <c r="P77" i="8"/>
  <c r="P82" i="8" s="1"/>
  <c r="P85" i="8" s="1"/>
  <c r="O85" i="8"/>
  <c r="O83" i="8"/>
  <c r="O88" i="8" s="1"/>
  <c r="P87" i="8"/>
  <c r="O87" i="8"/>
  <c r="P83" i="8"/>
  <c r="P88" i="8" s="1"/>
  <c r="R64" i="8"/>
  <c r="R67" i="8" s="1"/>
  <c r="P71" i="8"/>
  <c r="N88" i="8"/>
  <c r="S58" i="8"/>
  <c r="S64" i="8" s="1"/>
  <c r="S67" i="8" s="1"/>
  <c r="T60" i="8"/>
  <c r="U47" i="8"/>
  <c r="T48" i="8"/>
  <c r="T57" i="8" s="1"/>
  <c r="T61" i="8"/>
  <c r="T62" i="8"/>
  <c r="T59" i="8"/>
  <c r="Q70" i="8"/>
  <c r="Q77" i="8" s="1"/>
  <c r="Q82" i="8" s="1"/>
  <c r="O71" i="8"/>
  <c r="M88" i="8"/>
  <c r="S79" i="8"/>
  <c r="N86" i="8"/>
  <c r="N89" i="8" s="1"/>
  <c r="S78" i="8" l="1"/>
  <c r="Q85" i="8"/>
  <c r="Q83" i="8"/>
  <c r="Q88" i="8" s="1"/>
  <c r="Q87" i="8"/>
  <c r="R74" i="8"/>
  <c r="R69" i="8"/>
  <c r="Q71" i="8"/>
  <c r="S74" i="8"/>
  <c r="S69" i="8"/>
  <c r="T79" i="8"/>
  <c r="T58" i="8"/>
  <c r="T64" i="8" s="1"/>
  <c r="T67" i="8" s="1"/>
  <c r="U60" i="8"/>
  <c r="V47" i="8"/>
  <c r="U48" i="8"/>
  <c r="U57" i="8" s="1"/>
  <c r="U61" i="8"/>
  <c r="U62" i="8"/>
  <c r="U59" i="8"/>
  <c r="O86" i="8"/>
  <c r="T78" i="8" l="1"/>
  <c r="T74" i="8"/>
  <c r="T69" i="8"/>
  <c r="S70" i="8"/>
  <c r="S71" i="8"/>
  <c r="O89" i="8"/>
  <c r="P86" i="8"/>
  <c r="P89" i="8" s="1"/>
  <c r="U79" i="8"/>
  <c r="U58" i="8"/>
  <c r="U64" i="8" s="1"/>
  <c r="U67" i="8" s="1"/>
  <c r="V60" i="8"/>
  <c r="W47" i="8"/>
  <c r="V48" i="8"/>
  <c r="V57" i="8" s="1"/>
  <c r="V61" i="8"/>
  <c r="V62" i="8"/>
  <c r="V59" i="8"/>
  <c r="R70" i="8"/>
  <c r="R77" i="8" s="1"/>
  <c r="R82" i="8" s="1"/>
  <c r="Q86" i="8" l="1"/>
  <c r="Q89" i="8" s="1"/>
  <c r="U78" i="8"/>
  <c r="R71" i="8"/>
  <c r="V58" i="8"/>
  <c r="R85" i="8"/>
  <c r="R86" i="8" s="1"/>
  <c r="R87" i="8"/>
  <c r="R83" i="8"/>
  <c r="R88" i="8" s="1"/>
  <c r="U74" i="8"/>
  <c r="U69" i="8"/>
  <c r="V64" i="8"/>
  <c r="V67" i="8" s="1"/>
  <c r="V79" i="8"/>
  <c r="V78" i="8"/>
  <c r="S77" i="8"/>
  <c r="S82" i="8" s="1"/>
  <c r="W60" i="8"/>
  <c r="W48" i="8"/>
  <c r="W57" i="8" s="1"/>
  <c r="W61" i="8"/>
  <c r="W62" i="8"/>
  <c r="W59" i="8"/>
  <c r="W58" i="8" s="1"/>
  <c r="T70" i="8"/>
  <c r="T77" i="8" l="1"/>
  <c r="T82" i="8" s="1"/>
  <c r="T85" i="8" s="1"/>
  <c r="T71" i="8"/>
  <c r="V74" i="8"/>
  <c r="V69" i="8"/>
  <c r="W78" i="8"/>
  <c r="W64" i="8"/>
  <c r="W67" i="8" s="1"/>
  <c r="W79" i="8"/>
  <c r="S85" i="8"/>
  <c r="S86" i="8" s="1"/>
  <c r="S89" i="8" s="1"/>
  <c r="S87" i="8"/>
  <c r="S83" i="8"/>
  <c r="S88" i="8" s="1"/>
  <c r="U70" i="8"/>
  <c r="R89" i="8"/>
  <c r="G28" i="8"/>
  <c r="T86" i="8" l="1"/>
  <c r="T89" i="8" s="1"/>
  <c r="T83" i="8"/>
  <c r="T87" i="8"/>
  <c r="U77" i="8"/>
  <c r="U82" i="8" s="1"/>
  <c r="U85" i="8" s="1"/>
  <c r="U86" i="8" s="1"/>
  <c r="U89" i="8" s="1"/>
  <c r="U83" i="8"/>
  <c r="U88" i="8" s="1"/>
  <c r="U87" i="8"/>
  <c r="U71" i="8"/>
  <c r="V70" i="8"/>
  <c r="V77" i="8" s="1"/>
  <c r="V82" i="8" s="1"/>
  <c r="T88" i="8"/>
  <c r="W74" i="8"/>
  <c r="W69" i="8"/>
  <c r="V85" i="8" l="1"/>
  <c r="V86" i="8" s="1"/>
  <c r="V89" i="8" s="1"/>
  <c r="V83" i="8"/>
  <c r="V88" i="8" s="1"/>
  <c r="V87" i="8"/>
  <c r="W70" i="8"/>
  <c r="W77" i="8" s="1"/>
  <c r="W82" i="8" s="1"/>
  <c r="W71" i="8"/>
  <c r="V71" i="8"/>
  <c r="W85" i="8" l="1"/>
  <c r="W86" i="8" s="1"/>
  <c r="W89" i="8" s="1"/>
  <c r="G27" i="8" s="1"/>
  <c r="W87" i="8"/>
  <c r="W83" i="8"/>
  <c r="W88" i="8" s="1"/>
  <c r="G26" i="8" s="1"/>
</calcChain>
</file>

<file path=xl/sharedStrings.xml><?xml version="1.0" encoding="utf-8"?>
<sst xmlns="http://schemas.openxmlformats.org/spreadsheetml/2006/main" count="1117" uniqueCount="555">
  <si>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</si>
  <si>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</si>
  <si>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</si>
  <si>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</si>
  <si>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</si>
  <si>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</si>
  <si>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</si>
  <si>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</si>
  <si>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</si>
  <si>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</si>
  <si>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</si>
  <si>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</si>
  <si>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</si>
  <si>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</si>
  <si>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</si>
  <si>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</si>
  <si>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</si>
  <si>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</si>
  <si>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</si>
  <si>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</si>
  <si>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</si>
  <si>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</si>
  <si>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</si>
  <si>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</si>
  <si>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</si>
  <si>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</si>
  <si>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</si>
  <si>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</si>
  <si>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</si>
  <si>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</si>
  <si>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</si>
  <si>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</si>
  <si>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</si>
  <si>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</si>
  <si>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</si>
  <si>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</si>
  <si>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</si>
  <si>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</si>
  <si>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</si>
  <si>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</si>
  <si>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</si>
  <si>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</si>
  <si>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</si>
  <si>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</si>
  <si>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</si>
  <si>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</si>
  <si>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</si>
  <si>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</si>
  <si>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</si>
  <si>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</si>
  <si>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</si>
  <si>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</si>
  <si>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</si>
  <si>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</si>
  <si>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</si>
  <si>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</si>
  <si>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</si>
  <si>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</si>
  <si>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</si>
  <si>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</si>
  <si>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</si>
  <si>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</si>
  <si>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</si>
  <si>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</si>
  <si>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</si>
  <si>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</si>
  <si>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</si>
  <si>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</si>
  <si>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</si>
  <si>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</si>
  <si>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</si>
  <si>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</si>
  <si>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</si>
  <si>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</si>
  <si>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</si>
  <si>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</si>
  <si>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</si>
  <si>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</si>
  <si>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</si>
  <si>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</si>
  <si>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</si>
  <si>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</si>
  <si>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</si>
  <si>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</si>
  <si>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</si>
  <si>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</si>
  <si>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</si>
  <si>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</si>
  <si>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</si>
  <si>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</si>
  <si>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</si>
  <si>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</si>
  <si>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</si>
  <si>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</si>
  <si>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</si>
  <si>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</si>
  <si>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</si>
  <si>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</si>
  <si>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</si>
  <si>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</si>
  <si>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</si>
  <si>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</si>
  <si>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</si>
  <si>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</si>
  <si>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</si>
  <si>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</si>
  <si>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</si>
  <si>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</si>
  <si>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</si>
  <si>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</si>
  <si>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</si>
  <si>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</si>
  <si>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</si>
  <si>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</si>
  <si>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</si>
  <si>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</si>
  <si>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</si>
  <si>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</si>
  <si>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</si>
  <si>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</si>
  <si>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</si>
  <si>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</si>
  <si>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</si>
  <si>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</si>
  <si>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</si>
  <si>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</si>
  <si>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</si>
  <si>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</si>
  <si>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</si>
  <si>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</si>
  <si>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</si>
  <si>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</si>
  <si>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</si>
  <si>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</si>
  <si>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</si>
  <si>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</si>
  <si>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</si>
  <si>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</si>
  <si>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</si>
  <si>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</si>
  <si>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</si>
  <si>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</si>
  <si>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</si>
  <si>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</si>
  <si>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</si>
  <si>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</si>
  <si>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</si>
  <si>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</si>
  <si>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</si>
  <si>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</si>
  <si>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</si>
  <si>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</si>
  <si>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</si>
  <si>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</si>
  <si>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</si>
  <si>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</si>
  <si>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</si>
  <si>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</si>
  <si>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</si>
  <si>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</si>
  <si>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</si>
  <si>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</si>
  <si>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</si>
  <si>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</si>
  <si>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</si>
  <si>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</si>
  <si>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</si>
  <si>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</si>
  <si>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</si>
  <si>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</si>
  <si>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</si>
  <si>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</si>
  <si>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</si>
  <si>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</si>
  <si>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</si>
  <si>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</si>
  <si>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</si>
  <si>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</si>
  <si>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</si>
  <si>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</si>
  <si>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</si>
  <si>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</si>
  <si>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</si>
  <si>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</si>
  <si>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</si>
  <si>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</si>
  <si>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</si>
  <si>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</si>
  <si>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</si>
  <si>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</si>
  <si>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</si>
  <si>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</si>
  <si>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</si>
  <si>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</si>
  <si>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</si>
  <si>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</si>
  <si>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</si>
  <si>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</si>
  <si>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</si>
  <si>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</si>
  <si>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</si>
  <si>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</si>
  <si>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</si>
  <si>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</si>
  <si>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</si>
  <si>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</si>
  <si>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</si>
  <si>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</si>
  <si>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</si>
  <si>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</si>
  <si>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</si>
  <si>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</si>
  <si>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</si>
  <si>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</si>
  <si>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</si>
  <si>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</si>
  <si>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</si>
  <si>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</si>
  <si>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</si>
  <si>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</si>
  <si>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</si>
  <si>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</si>
  <si>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</si>
  <si>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</si>
  <si>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</si>
  <si>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</si>
  <si>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</si>
  <si>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</si>
  <si>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</si>
  <si>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</si>
  <si>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</si>
  <si>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</si>
  <si>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</si>
  <si>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</si>
  <si>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</si>
  <si>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</si>
  <si>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</si>
  <si>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</si>
  <si>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</si>
  <si>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</si>
  <si>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</si>
  <si>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</si>
  <si>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</si>
  <si>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</si>
  <si>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</si>
  <si>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</si>
  <si>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</si>
  <si>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</si>
  <si>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</si>
  <si>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</si>
  <si>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</si>
  <si>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</si>
  <si>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</si>
  <si>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</si>
  <si>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</si>
  <si>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</si>
  <si>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</si>
  <si>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</si>
  <si>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</si>
  <si>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</si>
  <si>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</si>
  <si>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</si>
  <si>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</si>
  <si>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</si>
  <si>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</si>
  <si>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</si>
  <si>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</si>
  <si>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</si>
  <si>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</si>
  <si>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</si>
  <si>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</si>
  <si>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</si>
  <si>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</si>
  <si>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</si>
  <si>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</si>
  <si>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</si>
  <si>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</si>
  <si>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</si>
  <si>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</si>
  <si>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</si>
  <si>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</si>
  <si>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</si>
  <si>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</si>
  <si>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</si>
  <si>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</si>
  <si>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</si>
  <si>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</si>
  <si>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</si>
  <si>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</si>
  <si>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</si>
  <si>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</si>
  <si>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</si>
  <si>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</si>
  <si>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</si>
  <si>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</si>
  <si>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</si>
  <si>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</si>
  <si>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</si>
  <si>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</si>
  <si>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</si>
  <si>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</si>
  <si>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</si>
  <si>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</si>
  <si>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</si>
  <si>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</si>
  <si>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</si>
  <si>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</si>
  <si>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</si>
  <si>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</si>
  <si>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</si>
  <si>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</si>
  <si>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</si>
  <si>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</si>
  <si>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</si>
  <si>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</si>
  <si>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</si>
  <si>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</si>
  <si>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</si>
  <si>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</si>
  <si>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</si>
  <si>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</si>
  <si>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</si>
  <si>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</si>
  <si>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</si>
  <si>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</si>
  <si>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</si>
  <si>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</si>
  <si>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</si>
  <si>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</si>
  <si>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</si>
  <si>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</si>
  <si>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</si>
  <si>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</si>
  <si>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</si>
  <si>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</si>
  <si>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</si>
  <si>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</si>
  <si>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</si>
  <si>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</si>
  <si>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</si>
  <si>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</si>
  <si>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</si>
  <si>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</si>
  <si>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</si>
  <si>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</si>
  <si>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</si>
  <si>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</si>
  <si>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</si>
  <si>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</si>
  <si>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</si>
  <si>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</si>
  <si>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</si>
  <si>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</si>
  <si>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</si>
  <si>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</si>
  <si>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</si>
  <si>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</si>
  <si>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</si>
  <si>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</si>
  <si>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</si>
  <si>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</si>
  <si>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</si>
  <si>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</si>
  <si>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</si>
  <si>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</si>
  <si>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</si>
  <si>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</si>
  <si>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</si>
  <si>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</si>
  <si>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</si>
  <si>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</si>
  <si>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</si>
  <si>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</si>
  <si>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</si>
  <si>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</si>
  <si>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</si>
  <si>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</si>
  <si>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</si>
  <si>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</si>
  <si>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</si>
  <si>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</si>
  <si>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</si>
  <si>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</si>
  <si>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</si>
  <si>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</si>
  <si>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</si>
  <si>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</si>
  <si>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</si>
  <si>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</si>
  <si>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</si>
  <si>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</si>
  <si>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</si>
  <si>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</si>
  <si>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</si>
  <si>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</si>
  <si>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</si>
  <si>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</si>
  <si>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</si>
  <si>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</si>
  <si>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</si>
  <si>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</si>
  <si>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</si>
  <si>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</si>
  <si>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</si>
  <si>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</si>
  <si>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</si>
  <si>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</si>
  <si>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</si>
  <si>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</si>
  <si>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</si>
  <si>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</si>
  <si>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</si>
  <si>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</si>
  <si>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</si>
  <si>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</si>
  <si>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</si>
  <si>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</si>
  <si>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</si>
  <si>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</si>
  <si>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</si>
  <si>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</si>
  <si>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</si>
  <si>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</si>
  <si>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</si>
  <si>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</si>
  <si>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</si>
  <si>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</si>
  <si>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</si>
  <si>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</si>
  <si>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</si>
  <si>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</si>
  <si>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</si>
  <si>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</si>
  <si>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</si>
  <si>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</si>
  <si>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</si>
  <si>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</si>
  <si>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</si>
  <si>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</si>
  <si>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</si>
  <si>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</si>
  <si>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</si>
  <si>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</si>
  <si>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</si>
  <si>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</si>
  <si>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</si>
  <si>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</si>
  <si>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</si>
  <si>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</si>
  <si>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</si>
  <si>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</si>
  <si>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</si>
  <si>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</si>
  <si>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</si>
  <si>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</si>
  <si>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</si>
  <si>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</si>
  <si>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</si>
  <si>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</si>
  <si>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</si>
  <si>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</si>
  <si>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</si>
  <si>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</si>
  <si>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</si>
  <si>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</si>
  <si>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</si>
  <si>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</si>
  <si>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</si>
  <si>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</si>
  <si>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</si>
  <si>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</si>
  <si>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</si>
  <si>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</si>
  <si>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</si>
  <si>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</si>
  <si>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</si>
  <si>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</si>
  <si>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</si>
  <si>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</si>
  <si>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</si>
  <si>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</si>
  <si>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</si>
  <si>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</si>
  <si>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</si>
  <si>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</si>
  <si>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</si>
  <si>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</si>
  <si>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</si>
  <si>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</si>
  <si>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</si>
  <si>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</si>
  <si>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</si>
  <si>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</si>
  <si>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</si>
  <si>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</si>
  <si>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</si>
  <si>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</si>
  <si>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</si>
  <si>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</si>
  <si>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</si>
  <si>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</si>
  <si>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</si>
  <si>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</si>
  <si>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</si>
  <si>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</si>
  <si>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</si>
  <si>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</si>
  <si>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</si>
  <si>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</si>
  <si>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</si>
  <si>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</si>
  <si>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</si>
  <si>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</si>
  <si>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</si>
  <si>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</si>
  <si>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</si>
  <si>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</si>
  <si>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</si>
  <si>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</si>
  <si>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</si>
  <si>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</si>
  <si>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</si>
  <si>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</si>
  <si>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</si>
  <si>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</si>
  <si>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</si>
  <si>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</si>
  <si>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</si>
  <si>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</si>
  <si>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</si>
  <si>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</si>
  <si>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</si>
  <si>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</si>
  <si>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</si>
  <si>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</si>
  <si>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</si>
  <si>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</si>
  <si>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</si>
  <si>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</si>
  <si>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</si>
  <si>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204</t>
  </si>
  <si>
    <t>15.12.2027</t>
  </si>
  <si>
    <t>ТМЦ</t>
  </si>
  <si>
    <t>Приобретение экскаватор-погрузчик ELAZ-BL 880, 1шт.</t>
  </si>
  <si>
    <t>10,05 млн.руб без НДС</t>
  </si>
  <si>
    <t>12,07  млн.руб с НДС</t>
  </si>
  <si>
    <t>Соликамский муниципальный округ</t>
  </si>
  <si>
    <t>Пермский край, Соликамский муниципальный округ</t>
  </si>
  <si>
    <t>Приобретение экскаватор-погрузчик ELAZ-BL 880, 1 шт.</t>
  </si>
  <si>
    <t>экскаватор-погрузчик ELAZ-BL 880, 1шт.</t>
  </si>
  <si>
    <t>Год раскрытия информации: 2025 год</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</si>
  <si>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</si>
  <si>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</si>
  <si>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</si>
  <si>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 -12,07 );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</si>
</sst>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cellXfs>
  <cellStyles count="7">
    <cellStyle name="Обычный" xfId="0" builtinId="0"/>
    <cellStyle name="Обычный 3 2 5 6" xfId="2" xr:uid="{6FD9CFBB-3CB6-4BCC-B0B0-FDB3D5D2E90F}"/>
    <cellStyle name="Обычный 7" xfId="4" xr:uid="{51138E2D-698F-48C3-BC00-29D06F1E11FC}"/>
    <cellStyle name="Обычный 7 4 2" xfId="6" xr:uid="{B0BCED10-9AD7-4554-8E20-86CA234042A3}"/>
    <cellStyle name="Процентный" xfId="1" builtinId="5"/>
    <cellStyle name="Процентный 4" xfId="3" xr:uid="{C0FD6EB6-B9C0-4E0D-8958-3B6C9A391FB6}"/>
    <cellStyle name="Финансовый 4" xfId="5" xr:uid="{D425523E-9794-4351-BEB7-59D51C046F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2620132.0452833585</c:v>
                </c:pt>
                <c:pt idx="3">
                  <c:v>4413018.5127699003</c:v>
                </c:pt>
                <c:pt idx="4">
                  <c:v>6376117.7681552274</c:v>
                </c:pt>
                <c:pt idx="5">
                  <c:v>8526384.9008960836</c:v>
                </c:pt>
                <c:pt idx="6">
                  <c:v>10882487.63380467</c:v>
                </c:pt>
                <c:pt idx="7">
                  <c:v>13464981.394181831</c:v>
                </c:pt>
                <c:pt idx="8">
                  <c:v>16296502.461479494</c:v>
                </c:pt>
                <c:pt idx="9">
                  <c:v>19401981.073374417</c:v>
                </c:pt>
                <c:pt idx="10">
                  <c:v>22808876.569360424</c:v>
                </c:pt>
                <c:pt idx="11">
                  <c:v>26547436.868971214</c:v>
                </c:pt>
                <c:pt idx="12">
                  <c:v>30650984.82272898</c:v>
                </c:pt>
                <c:pt idx="13">
                  <c:v>35156234.240307547</c:v>
                </c:pt>
                <c:pt idx="14">
                  <c:v>40103638.694892503</c:v>
                </c:pt>
                <c:pt idx="15">
                  <c:v>45537776.528291084</c:v>
                </c:pt>
                <c:pt idx="16">
                  <c:v>51507775.84128277</c:v>
                </c:pt>
              </c:numCache>
            </c:numRef>
          </c:val>
          <c:smooth val="0"/>
          <c:extLst>
            <c:ext xmlns:c16="http://schemas.microsoft.com/office/drawing/2014/chart" uri="{C3380CC4-5D6E-409C-BE32-E72D297353CC}">
              <c16:uniqueId val="{00000000-71F3-41A1-BE93-BC4B78A94A9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1453767.0711580981</c:v>
                </c:pt>
                <c:pt idx="3">
                  <c:v>1404093.0906778462</c:v>
                </c:pt>
                <c:pt idx="4">
                  <c:v>1360526.2575120248</c:v>
                </c:pt>
                <c:pt idx="5">
                  <c:v>1318799.1020234034</c:v>
                </c:pt>
                <c:pt idx="6">
                  <c:v>1278798.1685215898</c:v>
                </c:pt>
                <c:pt idx="7">
                  <c:v>1240419.6000896313</c:v>
                </c:pt>
                <c:pt idx="8">
                  <c:v>1203568.167646308</c:v>
                </c:pt>
                <c:pt idx="9">
                  <c:v>1168156.4052317974</c:v>
                </c:pt>
                <c:pt idx="10">
                  <c:v>1134103.8395329656</c:v>
                </c:pt>
                <c:pt idx="11">
                  <c:v>1101336.303032255</c:v>
                </c:pt>
                <c:pt idx="12">
                  <c:v>1069785.3213750827</c:v>
                </c:pt>
                <c:pt idx="13">
                  <c:v>1039387.5666228043</c:v>
                </c:pt>
                <c:pt idx="14">
                  <c:v>1010084.3690076408</c:v>
                </c:pt>
                <c:pt idx="15">
                  <c:v>981821.2806465301</c:v>
                </c:pt>
                <c:pt idx="16">
                  <c:v>954547.68541518506</c:v>
                </c:pt>
              </c:numCache>
            </c:numRef>
          </c:val>
          <c:smooth val="0"/>
          <c:extLst>
            <c:ext xmlns:c16="http://schemas.microsoft.com/office/drawing/2014/chart" uri="{C3380CC4-5D6E-409C-BE32-E72D297353CC}">
              <c16:uniqueId val="{00000001-71F3-41A1-BE93-BC4B78A94A9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3781088-5178-45C9-A2BA-51D8372567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0B5F4-6E1D-4CC7-8DE4-5CF2D7CA5716}">
  <sheetPr codeName="Лист1">
    <pageSetUpPr fitToPage="1"/>
  </sheetPr>
  <dimension ref="A1:X49"/>
  <sheetViews>
    <sheetView tabSelected="1" topLeftCell="A4" zoomScale="55" zoomScaleNormal="55" workbookViewId="0">
      <selection activeCell="C25" sqref="C25:C27"/>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0" t="s">
        <v>550</v>
      </c>
      <c r="B5" s="210"/>
      <c r="C5" s="21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1" t="s">
        <v>3</v>
      </c>
      <c r="B7" s="211"/>
      <c r="C7" s="21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2" t="s">
        <v>4</v>
      </c>
      <c r="B9" s="212"/>
      <c r="C9" s="212"/>
      <c r="D9" s="10"/>
      <c r="E9" s="10"/>
      <c r="F9"/>
      <c r="G9"/>
      <c r="H9"/>
      <c r="I9"/>
      <c r="J9"/>
      <c r="K9"/>
      <c r="L9"/>
      <c r="M9"/>
      <c r="N9"/>
      <c r="O9"/>
      <c r="P9"/>
      <c r="Q9"/>
      <c r="R9"/>
      <c r="S9"/>
      <c r="T9"/>
      <c r="U9"/>
      <c r="V9"/>
      <c r="W9"/>
      <c r="X9"/>
    </row>
    <row r="10" spans="1:24" s="3" customFormat="1" ht="15.75" x14ac:dyDescent="0.25">
      <c r="A10" s="207" t="s">
        <v>5</v>
      </c>
      <c r="B10" s="207"/>
      <c r="C10" s="20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2" t="s">
        <v>6</v>
      </c>
      <c r="B12" s="212"/>
      <c r="C12" s="212"/>
      <c r="D12" s="10"/>
      <c r="E12" s="10"/>
      <c r="F12"/>
      <c r="G12"/>
      <c r="H12"/>
      <c r="I12"/>
      <c r="J12"/>
      <c r="K12"/>
      <c r="L12"/>
      <c r="M12"/>
      <c r="N12"/>
      <c r="O12"/>
      <c r="P12"/>
      <c r="Q12"/>
      <c r="R12"/>
      <c r="S12"/>
      <c r="T12"/>
      <c r="U12"/>
      <c r="V12"/>
      <c r="W12"/>
      <c r="X12"/>
    </row>
    <row r="13" spans="1:24" s="3" customFormat="1" ht="15.75" x14ac:dyDescent="0.25">
      <c r="A13" s="207" t="s">
        <v>7</v>
      </c>
      <c r="B13" s="207"/>
      <c r="C13" s="20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6" t="s">
        <v>543</v>
      </c>
      <c r="B15" s="206"/>
      <c r="C15" s="206"/>
      <c r="D15" s="10"/>
      <c r="E15" s="10"/>
      <c r="F15"/>
      <c r="G15"/>
      <c r="H15"/>
      <c r="I15"/>
      <c r="J15"/>
      <c r="K15"/>
      <c r="L15"/>
      <c r="M15"/>
      <c r="N15"/>
      <c r="O15"/>
      <c r="P15"/>
      <c r="Q15"/>
      <c r="R15"/>
      <c r="S15"/>
      <c r="T15"/>
      <c r="U15"/>
      <c r="V15"/>
      <c r="W15"/>
      <c r="X15"/>
    </row>
    <row r="16" spans="1:24" s="13" customFormat="1" ht="15" customHeight="1" x14ac:dyDescent="0.25">
      <c r="A16" s="207" t="s">
        <v>8</v>
      </c>
      <c r="B16" s="207"/>
      <c r="C16" s="20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8" t="s">
        <v>9</v>
      </c>
      <c r="B18" s="209"/>
      <c r="C18" s="20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80"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81"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281" t="s">
        <v>546</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554</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545</v>
      </c>
    </row>
    <row r="49" spans="1:3" ht="31.5" x14ac:dyDescent="0.25">
      <c r="A49" s="18" t="s">
        <v>61</v>
      </c>
      <c r="B49" s="24" t="s">
        <v>62</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16D84-F9D6-4066-AD43-8F403C42701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61"/>
      <c r="AI4" s="61"/>
      <c r="AJ4" s="61"/>
      <c r="AK4" s="61"/>
    </row>
    <row r="5" spans="1:37" ht="10.5" customHeight="1" x14ac:dyDescent="0.3">
      <c r="AK5" s="5"/>
    </row>
    <row r="6" spans="1:37"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151"/>
      <c r="AI8" s="151"/>
      <c r="AJ8" s="151"/>
      <c r="AK8" s="151"/>
    </row>
    <row r="9" spans="1:37" ht="18.75" customHeight="1"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2" t="str">
        <f>'1. паспорт местоположение'!$A$12</f>
        <v>O_СГЭС_21</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151"/>
      <c r="AI11" s="151"/>
      <c r="AJ11" s="151"/>
      <c r="AK11" s="151"/>
    </row>
    <row r="12" spans="1:37"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6" t="str">
        <f>'1. паспорт местоположение'!$A$15</f>
        <v>Приобретение экскаватор-погрузчик ELAZ-BL 880, 1шт.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153"/>
      <c r="AI14" s="153"/>
      <c r="AJ14" s="153"/>
      <c r="AK14" s="153"/>
    </row>
    <row r="15" spans="1:37" ht="15.75" customHeight="1"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11"/>
      <c r="AI15" s="11"/>
      <c r="AJ15" s="11"/>
      <c r="AK15" s="11"/>
    </row>
    <row r="16" spans="1:37" ht="10.5" customHeight="1" x14ac:dyDescent="0.25"/>
    <row r="17" spans="1:37" ht="10.5" customHeight="1" x14ac:dyDescent="0.25"/>
    <row r="18" spans="1:37" x14ac:dyDescent="0.25">
      <c r="A18" s="257" t="s">
        <v>331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7"/>
      <c r="AI18" s="7"/>
      <c r="AJ18" s="7"/>
      <c r="AK18" s="7"/>
    </row>
    <row r="20" spans="1:37" ht="30" customHeight="1" x14ac:dyDescent="0.25">
      <c r="A20" s="223" t="s">
        <v>332</v>
      </c>
      <c r="B20" s="223" t="s">
        <v>333</v>
      </c>
      <c r="C20" s="222" t="s">
        <v>334</v>
      </c>
      <c r="D20" s="222"/>
      <c r="E20" s="221" t="s">
        <v>335</v>
      </c>
      <c r="F20" s="221"/>
      <c r="G20" s="223" t="s">
        <v>336</v>
      </c>
      <c r="H20" s="258">
        <v>2024</v>
      </c>
      <c r="I20" s="259"/>
      <c r="J20" s="259"/>
      <c r="K20" s="259"/>
      <c r="L20" s="258">
        <v>2025</v>
      </c>
      <c r="M20" s="259"/>
      <c r="N20" s="259"/>
      <c r="O20" s="259"/>
      <c r="P20" s="258">
        <v>2026</v>
      </c>
      <c r="Q20" s="259"/>
      <c r="R20" s="259"/>
      <c r="S20" s="259"/>
      <c r="T20" s="258">
        <v>2027</v>
      </c>
      <c r="U20" s="259"/>
      <c r="V20" s="259"/>
      <c r="W20" s="259"/>
      <c r="X20" s="258">
        <v>2028</v>
      </c>
      <c r="Y20" s="259"/>
      <c r="Z20" s="259"/>
      <c r="AA20" s="259"/>
      <c r="AB20" s="258">
        <v>2029</v>
      </c>
      <c r="AC20" s="259"/>
      <c r="AD20" s="259"/>
      <c r="AE20" s="259"/>
      <c r="AF20" s="222" t="s">
        <v>337</v>
      </c>
      <c r="AG20" s="222"/>
      <c r="AH20" s="7"/>
      <c r="AI20" s="7"/>
      <c r="AJ20" s="7"/>
    </row>
    <row r="21" spans="1:37" ht="48" customHeight="1" x14ac:dyDescent="0.25">
      <c r="A21" s="224"/>
      <c r="B21" s="224"/>
      <c r="C21" s="222"/>
      <c r="D21" s="222"/>
      <c r="E21" s="221"/>
      <c r="F21" s="221"/>
      <c r="G21" s="224"/>
      <c r="H21" s="222" t="s">
        <v>271</v>
      </c>
      <c r="I21" s="222"/>
      <c r="J21" s="222" t="s">
        <v>338</v>
      </c>
      <c r="K21" s="222"/>
      <c r="L21" s="222" t="s">
        <v>271</v>
      </c>
      <c r="M21" s="222"/>
      <c r="N21" s="222" t="s">
        <v>339</v>
      </c>
      <c r="O21" s="222"/>
      <c r="P21" s="222" t="s">
        <v>271</v>
      </c>
      <c r="Q21" s="222"/>
      <c r="R21" s="222" t="s">
        <v>339</v>
      </c>
      <c r="S21" s="222"/>
      <c r="T21" s="222" t="s">
        <v>271</v>
      </c>
      <c r="U21" s="222"/>
      <c r="V21" s="222" t="s">
        <v>339</v>
      </c>
      <c r="W21" s="222"/>
      <c r="X21" s="222" t="s">
        <v>271</v>
      </c>
      <c r="Y21" s="222"/>
      <c r="Z21" s="222" t="s">
        <v>339</v>
      </c>
      <c r="AA21" s="222"/>
      <c r="AB21" s="222" t="s">
        <v>271</v>
      </c>
      <c r="AC21" s="222"/>
      <c r="AD21" s="222" t="s">
        <v>339</v>
      </c>
      <c r="AE21" s="222"/>
      <c r="AF21" s="222"/>
      <c r="AG21" s="222"/>
    </row>
    <row r="22" spans="1:37" ht="81" customHeight="1" x14ac:dyDescent="0.25">
      <c r="A22" s="225"/>
      <c r="B22" s="225"/>
      <c r="C22" s="154" t="s">
        <v>271</v>
      </c>
      <c r="D22" s="154" t="s">
        <v>339</v>
      </c>
      <c r="E22" s="154" t="s">
        <v>340</v>
      </c>
      <c r="F22" s="154" t="s">
        <v>341</v>
      </c>
      <c r="G22" s="225"/>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25.260636406246824</v>
      </c>
      <c r="D24" s="157">
        <v>0</v>
      </c>
      <c r="E24" s="157">
        <v>0</v>
      </c>
      <c r="F24" s="158">
        <v>0</v>
      </c>
      <c r="G24" s="157">
        <v>0</v>
      </c>
      <c r="H24" s="157">
        <v>0</v>
      </c>
      <c r="I24" s="157">
        <v>0</v>
      </c>
      <c r="J24" s="157">
        <v>0</v>
      </c>
      <c r="K24" s="157">
        <v>0</v>
      </c>
      <c r="L24" s="157">
        <v>12.065088527314195</v>
      </c>
      <c r="M24" s="157">
        <v>4</v>
      </c>
      <c r="N24" s="157">
        <v>0</v>
      </c>
      <c r="O24" s="157">
        <v>0</v>
      </c>
      <c r="P24" s="157">
        <v>0</v>
      </c>
      <c r="Q24" s="157">
        <v>0</v>
      </c>
      <c r="R24" s="157">
        <v>0</v>
      </c>
      <c r="S24" s="157">
        <v>0</v>
      </c>
      <c r="T24" s="157">
        <v>13.195547878932629</v>
      </c>
      <c r="U24" s="157">
        <v>4</v>
      </c>
      <c r="V24" s="157">
        <v>0</v>
      </c>
      <c r="W24" s="157">
        <v>0</v>
      </c>
      <c r="X24" s="157">
        <v>0</v>
      </c>
      <c r="Y24" s="157">
        <v>0</v>
      </c>
      <c r="Z24" s="157">
        <v>0</v>
      </c>
      <c r="AA24" s="157">
        <v>0</v>
      </c>
      <c r="AB24" s="157">
        <v>0</v>
      </c>
      <c r="AC24" s="157">
        <v>0</v>
      </c>
      <c r="AD24" s="157">
        <v>0</v>
      </c>
      <c r="AE24" s="157">
        <v>0</v>
      </c>
      <c r="AF24" s="157">
        <v>25.260636406246824</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25.260636406246824</v>
      </c>
      <c r="D27" s="26">
        <v>0</v>
      </c>
      <c r="E27" s="26">
        <v>0</v>
      </c>
      <c r="F27" s="160">
        <v>0</v>
      </c>
      <c r="G27" s="26">
        <v>0</v>
      </c>
      <c r="H27" s="26">
        <v>0</v>
      </c>
      <c r="I27" s="26">
        <v>0</v>
      </c>
      <c r="J27" s="26">
        <v>0</v>
      </c>
      <c r="K27" s="26">
        <v>0</v>
      </c>
      <c r="L27" s="26">
        <v>12.065088527314195</v>
      </c>
      <c r="M27" s="26">
        <v>4</v>
      </c>
      <c r="N27" s="26">
        <v>0</v>
      </c>
      <c r="O27" s="26">
        <v>0</v>
      </c>
      <c r="P27" s="26">
        <v>0</v>
      </c>
      <c r="Q27" s="26">
        <v>0</v>
      </c>
      <c r="R27" s="26">
        <v>0</v>
      </c>
      <c r="S27" s="26">
        <v>0</v>
      </c>
      <c r="T27" s="26">
        <v>13.195547878932629</v>
      </c>
      <c r="U27" s="26">
        <v>4</v>
      </c>
      <c r="V27" s="26">
        <v>0</v>
      </c>
      <c r="W27" s="26">
        <v>0</v>
      </c>
      <c r="X27" s="26">
        <v>0</v>
      </c>
      <c r="Y27" s="26">
        <v>0</v>
      </c>
      <c r="Z27" s="26">
        <v>0</v>
      </c>
      <c r="AA27" s="26">
        <v>0</v>
      </c>
      <c r="AB27" s="26">
        <v>0</v>
      </c>
      <c r="AC27" s="26">
        <v>0</v>
      </c>
      <c r="AD27" s="26">
        <v>0</v>
      </c>
      <c r="AE27" s="26">
        <v>0</v>
      </c>
      <c r="AF27" s="157">
        <v>25.260636406246824</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21.050530338539023</v>
      </c>
      <c r="D30" s="157">
        <v>0</v>
      </c>
      <c r="E30" s="157">
        <v>0</v>
      </c>
      <c r="F30" s="157">
        <v>0</v>
      </c>
      <c r="G30" s="157">
        <v>0</v>
      </c>
      <c r="H30" s="157">
        <v>0</v>
      </c>
      <c r="I30" s="157">
        <v>0</v>
      </c>
      <c r="J30" s="157">
        <v>0</v>
      </c>
      <c r="K30" s="157">
        <v>0</v>
      </c>
      <c r="L30" s="157">
        <v>10.054240439428495</v>
      </c>
      <c r="M30" s="157">
        <v>4</v>
      </c>
      <c r="N30" s="26">
        <v>0</v>
      </c>
      <c r="O30" s="157">
        <v>0</v>
      </c>
      <c r="P30" s="157">
        <v>0</v>
      </c>
      <c r="Q30" s="157">
        <v>0</v>
      </c>
      <c r="R30" s="26">
        <v>0</v>
      </c>
      <c r="S30" s="157">
        <v>0</v>
      </c>
      <c r="T30" s="157">
        <v>10.996289899110526</v>
      </c>
      <c r="U30" s="157">
        <v>4</v>
      </c>
      <c r="V30" s="157">
        <v>0</v>
      </c>
      <c r="W30" s="157">
        <v>0</v>
      </c>
      <c r="X30" s="157">
        <v>0</v>
      </c>
      <c r="Y30" s="157">
        <v>0</v>
      </c>
      <c r="Z30" s="157">
        <v>0</v>
      </c>
      <c r="AA30" s="157">
        <v>0</v>
      </c>
      <c r="AB30" s="157">
        <v>0</v>
      </c>
      <c r="AC30" s="157">
        <v>0</v>
      </c>
      <c r="AD30" s="157">
        <v>0</v>
      </c>
      <c r="AE30" s="157">
        <v>0</v>
      </c>
      <c r="AF30" s="157">
        <v>21.050530338539019</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21.050530338539023</v>
      </c>
      <c r="D33" s="26">
        <v>0</v>
      </c>
      <c r="E33" s="26">
        <v>0</v>
      </c>
      <c r="F33" s="26">
        <v>0</v>
      </c>
      <c r="G33" s="157">
        <v>0</v>
      </c>
      <c r="H33" s="26">
        <v>0</v>
      </c>
      <c r="I33" s="26">
        <v>0</v>
      </c>
      <c r="J33" s="157">
        <v>0</v>
      </c>
      <c r="K33" s="26">
        <v>0</v>
      </c>
      <c r="L33" s="26">
        <v>10.054240439428495</v>
      </c>
      <c r="M33" s="26">
        <v>4</v>
      </c>
      <c r="N33" s="157">
        <v>0</v>
      </c>
      <c r="O33" s="26">
        <v>0</v>
      </c>
      <c r="P33" s="26">
        <v>0</v>
      </c>
      <c r="Q33" s="26">
        <v>0</v>
      </c>
      <c r="R33" s="157">
        <v>0</v>
      </c>
      <c r="S33" s="26">
        <v>0</v>
      </c>
      <c r="T33" s="26">
        <v>10.996289899110526</v>
      </c>
      <c r="U33" s="26">
        <v>4</v>
      </c>
      <c r="V33" s="157">
        <v>0</v>
      </c>
      <c r="W33" s="26">
        <v>0</v>
      </c>
      <c r="X33" s="157">
        <v>0</v>
      </c>
      <c r="Y33" s="26">
        <v>0</v>
      </c>
      <c r="Z33" s="157">
        <v>0</v>
      </c>
      <c r="AA33" s="26">
        <v>0</v>
      </c>
      <c r="AB33" s="157">
        <v>0</v>
      </c>
      <c r="AC33" s="26">
        <v>0</v>
      </c>
      <c r="AD33" s="157">
        <v>0</v>
      </c>
      <c r="AE33" s="26">
        <v>0</v>
      </c>
      <c r="AF33" s="157">
        <v>21.050530338539019</v>
      </c>
      <c r="AG33" s="157">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0.5</v>
      </c>
      <c r="D37" s="26">
        <v>0</v>
      </c>
      <c r="E37" s="26">
        <v>0</v>
      </c>
      <c r="F37" s="26">
        <v>0</v>
      </c>
      <c r="G37" s="26">
        <v>0</v>
      </c>
      <c r="H37" s="26">
        <v>0</v>
      </c>
      <c r="I37" s="26">
        <v>0</v>
      </c>
      <c r="J37" s="26">
        <v>0</v>
      </c>
      <c r="K37" s="26">
        <v>0</v>
      </c>
      <c r="L37" s="26">
        <v>0</v>
      </c>
      <c r="M37" s="26">
        <v>0</v>
      </c>
      <c r="N37" s="26">
        <v>0</v>
      </c>
      <c r="O37" s="26">
        <v>0</v>
      </c>
      <c r="P37" s="26">
        <v>0.5</v>
      </c>
      <c r="Q37" s="26">
        <v>4</v>
      </c>
      <c r="R37" s="26">
        <v>0</v>
      </c>
      <c r="S37" s="26">
        <v>0</v>
      </c>
      <c r="T37" s="26">
        <v>0</v>
      </c>
      <c r="U37" s="26">
        <v>0</v>
      </c>
      <c r="V37" s="26">
        <v>0</v>
      </c>
      <c r="W37" s="26">
        <v>0</v>
      </c>
      <c r="X37" s="26">
        <v>0</v>
      </c>
      <c r="Y37" s="26">
        <v>0</v>
      </c>
      <c r="Z37" s="26">
        <v>0</v>
      </c>
      <c r="AA37" s="26">
        <v>0</v>
      </c>
      <c r="AB37" s="26">
        <v>0</v>
      </c>
      <c r="AC37" s="26">
        <v>0</v>
      </c>
      <c r="AD37" s="26">
        <v>0</v>
      </c>
      <c r="AE37" s="26">
        <v>0</v>
      </c>
      <c r="AF37" s="157">
        <v>0.5</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2</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1</v>
      </c>
      <c r="U44" s="26">
        <v>4</v>
      </c>
      <c r="V44" s="26">
        <v>0</v>
      </c>
      <c r="W44" s="26">
        <v>0</v>
      </c>
      <c r="X44" s="26">
        <v>0</v>
      </c>
      <c r="Y44" s="26">
        <v>0</v>
      </c>
      <c r="Z44" s="26">
        <v>0</v>
      </c>
      <c r="AA44" s="26">
        <v>0</v>
      </c>
      <c r="AB44" s="26">
        <v>0</v>
      </c>
      <c r="AC44" s="26">
        <v>0</v>
      </c>
      <c r="AD44" s="26">
        <v>0</v>
      </c>
      <c r="AE44" s="26">
        <v>0</v>
      </c>
      <c r="AF44" s="157">
        <v>2</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0.5</v>
      </c>
      <c r="D47" s="26">
        <v>0</v>
      </c>
      <c r="E47" s="26">
        <v>0</v>
      </c>
      <c r="F47" s="26">
        <v>0</v>
      </c>
      <c r="G47" s="26">
        <v>0</v>
      </c>
      <c r="H47" s="26">
        <v>0</v>
      </c>
      <c r="I47" s="26">
        <v>0</v>
      </c>
      <c r="J47" s="26">
        <v>0</v>
      </c>
      <c r="K47" s="26">
        <v>0</v>
      </c>
      <c r="L47" s="26">
        <v>0</v>
      </c>
      <c r="M47" s="26">
        <v>0</v>
      </c>
      <c r="N47" s="26">
        <v>0</v>
      </c>
      <c r="O47" s="26">
        <v>0</v>
      </c>
      <c r="P47" s="26">
        <v>0.5</v>
      </c>
      <c r="Q47" s="26">
        <v>4</v>
      </c>
      <c r="R47" s="26">
        <v>0</v>
      </c>
      <c r="S47" s="26">
        <v>0</v>
      </c>
      <c r="T47" s="26">
        <v>0</v>
      </c>
      <c r="U47" s="26">
        <v>0</v>
      </c>
      <c r="V47" s="26">
        <v>0</v>
      </c>
      <c r="W47" s="26">
        <v>0</v>
      </c>
      <c r="X47" s="26">
        <v>0</v>
      </c>
      <c r="Y47" s="26">
        <v>0</v>
      </c>
      <c r="Z47" s="26">
        <v>0</v>
      </c>
      <c r="AA47" s="26">
        <v>0</v>
      </c>
      <c r="AB47" s="26">
        <v>0</v>
      </c>
      <c r="AC47" s="26">
        <v>0</v>
      </c>
      <c r="AD47" s="26">
        <v>0</v>
      </c>
      <c r="AE47" s="26">
        <v>0</v>
      </c>
      <c r="AF47" s="157">
        <v>0.5</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2</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1</v>
      </c>
      <c r="U54" s="26">
        <v>4</v>
      </c>
      <c r="V54" s="26">
        <v>0</v>
      </c>
      <c r="W54" s="26">
        <v>0</v>
      </c>
      <c r="X54" s="26">
        <v>0</v>
      </c>
      <c r="Y54" s="26">
        <v>0</v>
      </c>
      <c r="Z54" s="26">
        <v>0</v>
      </c>
      <c r="AA54" s="26">
        <v>0</v>
      </c>
      <c r="AB54" s="26">
        <v>0</v>
      </c>
      <c r="AC54" s="26">
        <v>0</v>
      </c>
      <c r="AD54" s="26">
        <v>0</v>
      </c>
      <c r="AE54" s="26">
        <v>0</v>
      </c>
      <c r="AF54" s="157">
        <v>2</v>
      </c>
      <c r="AG54" s="157">
        <v>0</v>
      </c>
    </row>
    <row r="55" spans="1:33" s="7" customFormat="1" ht="35.25" customHeight="1" x14ac:dyDescent="0.25">
      <c r="A55" s="142" t="s">
        <v>21</v>
      </c>
      <c r="B55" s="156" t="s">
        <v>395</v>
      </c>
      <c r="C55" s="157">
        <v>21.050530338539023</v>
      </c>
      <c r="D55" s="157">
        <v>0</v>
      </c>
      <c r="E55" s="157">
        <v>0</v>
      </c>
      <c r="F55" s="157">
        <v>0</v>
      </c>
      <c r="G55" s="157">
        <v>0</v>
      </c>
      <c r="H55" s="157">
        <v>0</v>
      </c>
      <c r="I55" s="157">
        <v>0</v>
      </c>
      <c r="J55" s="157">
        <v>0</v>
      </c>
      <c r="K55" s="157">
        <v>0</v>
      </c>
      <c r="L55" s="157">
        <v>10.054240439428495</v>
      </c>
      <c r="M55" s="157">
        <v>4</v>
      </c>
      <c r="N55" s="157">
        <v>0</v>
      </c>
      <c r="O55" s="157">
        <v>0</v>
      </c>
      <c r="P55" s="157">
        <v>0</v>
      </c>
      <c r="Q55" s="157">
        <v>0</v>
      </c>
      <c r="R55" s="157">
        <v>0</v>
      </c>
      <c r="S55" s="157">
        <v>0</v>
      </c>
      <c r="T55" s="157">
        <v>10.996289899110526</v>
      </c>
      <c r="U55" s="157">
        <v>0</v>
      </c>
      <c r="V55" s="157">
        <v>0</v>
      </c>
      <c r="W55" s="157">
        <v>0</v>
      </c>
      <c r="X55" s="157">
        <v>0</v>
      </c>
      <c r="Y55" s="157">
        <v>0</v>
      </c>
      <c r="Z55" s="157">
        <v>0</v>
      </c>
      <c r="AA55" s="157">
        <v>0</v>
      </c>
      <c r="AB55" s="157">
        <v>0</v>
      </c>
      <c r="AC55" s="157">
        <v>0</v>
      </c>
      <c r="AD55" s="157">
        <v>0</v>
      </c>
      <c r="AE55" s="157">
        <v>0</v>
      </c>
      <c r="AF55" s="157">
        <v>21.050530338539019</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21.050530338539023</v>
      </c>
      <c r="D64" s="165">
        <v>0</v>
      </c>
      <c r="E64" s="165">
        <v>0</v>
      </c>
      <c r="F64" s="165">
        <v>0</v>
      </c>
      <c r="G64" s="165">
        <v>0</v>
      </c>
      <c r="H64" s="165">
        <v>0</v>
      </c>
      <c r="I64" s="165">
        <v>0</v>
      </c>
      <c r="J64" s="165">
        <v>0</v>
      </c>
      <c r="K64" s="165">
        <v>0</v>
      </c>
      <c r="L64" s="165">
        <v>10.054240439428495</v>
      </c>
      <c r="M64" s="165">
        <v>0</v>
      </c>
      <c r="N64" s="165">
        <v>0</v>
      </c>
      <c r="O64" s="165">
        <v>0</v>
      </c>
      <c r="P64" s="165">
        <v>0</v>
      </c>
      <c r="Q64" s="165">
        <v>0</v>
      </c>
      <c r="R64" s="165">
        <v>0</v>
      </c>
      <c r="S64" s="165">
        <v>0</v>
      </c>
      <c r="T64" s="165">
        <v>10.996289899110526</v>
      </c>
      <c r="U64" s="165">
        <v>0</v>
      </c>
      <c r="V64" s="165">
        <v>0</v>
      </c>
      <c r="W64" s="165">
        <v>0</v>
      </c>
      <c r="X64" s="165">
        <v>0</v>
      </c>
      <c r="Y64" s="165">
        <v>0</v>
      </c>
      <c r="Z64" s="165">
        <v>0</v>
      </c>
      <c r="AA64" s="165">
        <v>0</v>
      </c>
      <c r="AB64" s="165">
        <v>0</v>
      </c>
      <c r="AC64" s="165">
        <v>0</v>
      </c>
      <c r="AD64" s="165">
        <v>0</v>
      </c>
      <c r="AE64" s="165">
        <v>0</v>
      </c>
      <c r="AF64" s="157">
        <v>21.050530338539019</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8A50-A760-4D61-B9D3-06CDBDD40DAD}">
  <sheetPr codeName="Лист13">
    <pageSetUpPr fitToPage="1"/>
  </sheetPr>
  <dimension ref="A1:AX26"/>
  <sheetViews>
    <sheetView topLeftCell="F10" zoomScale="80" zoomScaleNormal="80" zoomScaleSheetLayoutView="85" workbookViewId="0">
      <selection activeCell="D27" sqref="D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row>
    <row r="6" spans="1:50" ht="18.75" x14ac:dyDescent="0.3">
      <c r="AX6" s="5"/>
    </row>
    <row r="7" spans="1:50" ht="18.75" x14ac:dyDescent="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row>
    <row r="8" spans="1:50"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row>
    <row r="9" spans="1:50" s="168" customFormat="1"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row>
    <row r="10" spans="1:50" ht="15.75" x14ac:dyDescent="0.25">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row>
    <row r="11" spans="1:50"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row>
    <row r="12" spans="1:50" s="168" customFormat="1" ht="15.75" x14ac:dyDescent="0.25">
      <c r="A12" s="212" t="str">
        <f>'1. паспорт местоположение'!$A$12</f>
        <v>O_СГЭС_21</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row>
    <row r="13" spans="1:50"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row>
    <row r="14" spans="1:50"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row>
    <row r="15" spans="1:50" s="168" customFormat="1" ht="15.75" x14ac:dyDescent="0.25">
      <c r="A15" s="212" t="str">
        <f>'1. паспорт местоположение'!$A$15</f>
        <v>Приобретение экскаватор-погрузчик ELAZ-BL 880, 1шт.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row>
    <row r="16" spans="1:50" ht="15.75" x14ac:dyDescent="0.25">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row>
    <row r="17" spans="1:50"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c r="AX17" s="239"/>
    </row>
    <row r="18" spans="1:50"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c r="AX18" s="239"/>
    </row>
    <row r="19" spans="1:50"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row>
    <row r="20" spans="1:50"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c r="AX20" s="239"/>
    </row>
    <row r="21" spans="1:50" x14ac:dyDescent="0.25">
      <c r="A21" s="260" t="s">
        <v>419</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c r="AX21" s="260"/>
    </row>
    <row r="22" spans="1:50" ht="58.5" customHeight="1" x14ac:dyDescent="0.25">
      <c r="A22" s="217" t="s">
        <v>420</v>
      </c>
      <c r="B22" s="262" t="s">
        <v>421</v>
      </c>
      <c r="C22" s="217" t="s">
        <v>422</v>
      </c>
      <c r="D22" s="217" t="s">
        <v>423</v>
      </c>
      <c r="E22" s="246" t="s">
        <v>424</v>
      </c>
      <c r="F22" s="247"/>
      <c r="G22" s="247"/>
      <c r="H22" s="247"/>
      <c r="I22" s="247"/>
      <c r="J22" s="247"/>
      <c r="K22" s="247"/>
      <c r="L22" s="247"/>
      <c r="M22" s="247"/>
      <c r="N22" s="248"/>
      <c r="O22" s="217" t="s">
        <v>425</v>
      </c>
      <c r="P22" s="217" t="s">
        <v>426</v>
      </c>
      <c r="Q22" s="217" t="s">
        <v>427</v>
      </c>
      <c r="R22" s="214" t="s">
        <v>428</v>
      </c>
      <c r="S22" s="214" t="s">
        <v>429</v>
      </c>
      <c r="T22" s="214" t="s">
        <v>430</v>
      </c>
      <c r="U22" s="214" t="s">
        <v>431</v>
      </c>
      <c r="V22" s="214"/>
      <c r="W22" s="265" t="s">
        <v>432</v>
      </c>
      <c r="X22" s="265" t="s">
        <v>433</v>
      </c>
      <c r="Y22" s="214" t="s">
        <v>434</v>
      </c>
      <c r="Z22" s="214" t="s">
        <v>435</v>
      </c>
      <c r="AA22" s="214" t="s">
        <v>436</v>
      </c>
      <c r="AB22" s="266" t="s">
        <v>437</v>
      </c>
      <c r="AC22" s="214" t="s">
        <v>438</v>
      </c>
      <c r="AD22" s="214" t="s">
        <v>439</v>
      </c>
      <c r="AE22" s="214" t="s">
        <v>440</v>
      </c>
      <c r="AF22" s="214" t="s">
        <v>441</v>
      </c>
      <c r="AG22" s="214" t="s">
        <v>442</v>
      </c>
      <c r="AH22" s="214" t="s">
        <v>443</v>
      </c>
      <c r="AI22" s="214"/>
      <c r="AJ22" s="214"/>
      <c r="AK22" s="214"/>
      <c r="AL22" s="214"/>
      <c r="AM22" s="214"/>
      <c r="AN22" s="214" t="s">
        <v>444</v>
      </c>
      <c r="AO22" s="214"/>
      <c r="AP22" s="214"/>
      <c r="AQ22" s="214"/>
      <c r="AR22" s="214" t="s">
        <v>445</v>
      </c>
      <c r="AS22" s="214"/>
      <c r="AT22" s="214" t="s">
        <v>446</v>
      </c>
      <c r="AU22" s="214" t="s">
        <v>447</v>
      </c>
      <c r="AV22" s="214" t="s">
        <v>448</v>
      </c>
      <c r="AW22" s="214" t="s">
        <v>449</v>
      </c>
      <c r="AX22" s="267" t="s">
        <v>450</v>
      </c>
    </row>
    <row r="23" spans="1:50" ht="64.5" customHeight="1" x14ac:dyDescent="0.25">
      <c r="A23" s="261"/>
      <c r="B23" s="263"/>
      <c r="C23" s="261"/>
      <c r="D23" s="261"/>
      <c r="E23" s="269" t="s">
        <v>451</v>
      </c>
      <c r="F23" s="271" t="s">
        <v>399</v>
      </c>
      <c r="G23" s="271" t="s">
        <v>401</v>
      </c>
      <c r="H23" s="271" t="s">
        <v>403</v>
      </c>
      <c r="I23" s="273" t="s">
        <v>452</v>
      </c>
      <c r="J23" s="273" t="s">
        <v>453</v>
      </c>
      <c r="K23" s="273" t="s">
        <v>454</v>
      </c>
      <c r="L23" s="271" t="s">
        <v>379</v>
      </c>
      <c r="M23" s="271" t="s">
        <v>381</v>
      </c>
      <c r="N23" s="271" t="s">
        <v>383</v>
      </c>
      <c r="O23" s="261"/>
      <c r="P23" s="261"/>
      <c r="Q23" s="261"/>
      <c r="R23" s="214"/>
      <c r="S23" s="214"/>
      <c r="T23" s="214"/>
      <c r="U23" s="275" t="s">
        <v>271</v>
      </c>
      <c r="V23" s="275" t="s">
        <v>455</v>
      </c>
      <c r="W23" s="265"/>
      <c r="X23" s="265"/>
      <c r="Y23" s="214"/>
      <c r="Z23" s="214"/>
      <c r="AA23" s="214"/>
      <c r="AB23" s="214"/>
      <c r="AC23" s="214"/>
      <c r="AD23" s="214"/>
      <c r="AE23" s="214"/>
      <c r="AF23" s="214"/>
      <c r="AG23" s="214"/>
      <c r="AH23" s="214" t="s">
        <v>456</v>
      </c>
      <c r="AI23" s="214"/>
      <c r="AJ23" s="214" t="s">
        <v>457</v>
      </c>
      <c r="AK23" s="214"/>
      <c r="AL23" s="217" t="s">
        <v>458</v>
      </c>
      <c r="AM23" s="217" t="s">
        <v>459</v>
      </c>
      <c r="AN23" s="217" t="s">
        <v>460</v>
      </c>
      <c r="AO23" s="217" t="s">
        <v>461</v>
      </c>
      <c r="AP23" s="217" t="s">
        <v>462</v>
      </c>
      <c r="AQ23" s="217" t="s">
        <v>463</v>
      </c>
      <c r="AR23" s="217" t="s">
        <v>464</v>
      </c>
      <c r="AS23" s="223" t="s">
        <v>455</v>
      </c>
      <c r="AT23" s="214"/>
      <c r="AU23" s="214"/>
      <c r="AV23" s="214"/>
      <c r="AW23" s="214"/>
      <c r="AX23" s="268"/>
    </row>
    <row r="24" spans="1:50" ht="96.75" customHeight="1" x14ac:dyDescent="0.25">
      <c r="A24" s="218"/>
      <c r="B24" s="264"/>
      <c r="C24" s="218"/>
      <c r="D24" s="218"/>
      <c r="E24" s="270"/>
      <c r="F24" s="272"/>
      <c r="G24" s="272"/>
      <c r="H24" s="272"/>
      <c r="I24" s="274"/>
      <c r="J24" s="274"/>
      <c r="K24" s="274"/>
      <c r="L24" s="272"/>
      <c r="M24" s="272"/>
      <c r="N24" s="272"/>
      <c r="O24" s="218"/>
      <c r="P24" s="218"/>
      <c r="Q24" s="218"/>
      <c r="R24" s="214"/>
      <c r="S24" s="214"/>
      <c r="T24" s="214"/>
      <c r="U24" s="276"/>
      <c r="V24" s="276"/>
      <c r="W24" s="265"/>
      <c r="X24" s="265"/>
      <c r="Y24" s="214"/>
      <c r="Z24" s="214"/>
      <c r="AA24" s="214"/>
      <c r="AB24" s="214"/>
      <c r="AC24" s="214"/>
      <c r="AD24" s="214"/>
      <c r="AE24" s="214"/>
      <c r="AF24" s="214"/>
      <c r="AG24" s="214"/>
      <c r="AH24" s="27" t="s">
        <v>465</v>
      </c>
      <c r="AI24" s="27" t="s">
        <v>466</v>
      </c>
      <c r="AJ24" s="62" t="s">
        <v>271</v>
      </c>
      <c r="AK24" s="62" t="s">
        <v>455</v>
      </c>
      <c r="AL24" s="218"/>
      <c r="AM24" s="218"/>
      <c r="AN24" s="218"/>
      <c r="AO24" s="218"/>
      <c r="AP24" s="218"/>
      <c r="AQ24" s="218"/>
      <c r="AR24" s="218"/>
      <c r="AS24" s="225"/>
      <c r="AT24" s="214"/>
      <c r="AU24" s="214"/>
      <c r="AV24" s="214"/>
      <c r="AW24" s="214"/>
      <c r="AX24" s="268"/>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528</v>
      </c>
      <c r="C26" s="172" t="s">
        <v>522</v>
      </c>
      <c r="D26" s="172">
        <v>2025</v>
      </c>
      <c r="E26" s="172">
        <v>0</v>
      </c>
      <c r="F26" s="172">
        <v>0</v>
      </c>
      <c r="G26" s="172">
        <v>0</v>
      </c>
      <c r="H26" s="172">
        <v>0</v>
      </c>
      <c r="I26" s="172">
        <v>0</v>
      </c>
      <c r="J26" s="172">
        <v>0</v>
      </c>
      <c r="K26" s="172">
        <v>0</v>
      </c>
      <c r="L26" s="172">
        <v>0</v>
      </c>
      <c r="M26" s="172">
        <v>0</v>
      </c>
      <c r="N26" s="172">
        <v>2</v>
      </c>
      <c r="O26" s="172" t="s">
        <v>542</v>
      </c>
      <c r="P26" s="172" t="str">
        <f>A15</f>
        <v>Приобретение экскаватор-погрузчик ELAZ-BL 880, 1шт.</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C5361-16B1-40C7-A822-43A7996867FC}">
  <sheetPr codeName="Лист14">
    <pageSetUpPr fitToPage="1"/>
  </sheetPr>
  <dimension ref="A1:H94"/>
  <sheetViews>
    <sheetView topLeftCell="A61" zoomScale="80" zoomScaleNormal="80" workbookViewId="0">
      <selection activeCell="B2" sqref="B2"/>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79" t="str">
        <f>'1. паспорт местоположение'!$A$5:$C$5</f>
        <v>Год раскрытия информации: 2025 год</v>
      </c>
      <c r="B5" s="279"/>
      <c r="C5" s="175"/>
      <c r="D5" s="175"/>
      <c r="E5" s="175"/>
      <c r="F5" s="175"/>
      <c r="G5" s="175"/>
      <c r="H5" s="175"/>
    </row>
    <row r="6" spans="1:8" ht="18.75" x14ac:dyDescent="0.3">
      <c r="A6" s="176"/>
      <c r="B6" s="176"/>
      <c r="C6" s="176"/>
      <c r="D6" s="176"/>
      <c r="E6" s="176"/>
      <c r="F6" s="176"/>
      <c r="G6" s="176"/>
      <c r="H6" s="176"/>
    </row>
    <row r="7" spans="1:8" ht="18.75" x14ac:dyDescent="0.25">
      <c r="A7" s="211" t="s">
        <v>3</v>
      </c>
      <c r="B7" s="211"/>
      <c r="C7" s="177"/>
      <c r="D7" s="8"/>
      <c r="E7" s="8"/>
      <c r="F7" s="8"/>
      <c r="G7" s="8"/>
      <c r="H7" s="8"/>
    </row>
    <row r="8" spans="1:8" ht="18.75" x14ac:dyDescent="0.25">
      <c r="A8" s="8"/>
      <c r="B8" s="8"/>
      <c r="C8" s="177"/>
      <c r="D8" s="8"/>
      <c r="E8" s="8"/>
      <c r="F8" s="8"/>
      <c r="G8" s="8"/>
      <c r="H8" s="8"/>
    </row>
    <row r="9" spans="1:8" x14ac:dyDescent="0.25">
      <c r="A9" s="212" t="s">
        <v>4</v>
      </c>
      <c r="B9" s="212"/>
      <c r="C9" s="178"/>
      <c r="D9" s="10"/>
      <c r="E9" s="10"/>
      <c r="F9" s="10"/>
      <c r="G9" s="10"/>
      <c r="H9" s="10"/>
    </row>
    <row r="10" spans="1:8" x14ac:dyDescent="0.25">
      <c r="A10" s="207" t="s">
        <v>5</v>
      </c>
      <c r="B10" s="207"/>
      <c r="C10" s="37"/>
      <c r="D10" s="11"/>
      <c r="E10" s="11"/>
      <c r="F10" s="11"/>
      <c r="G10" s="11"/>
      <c r="H10" s="11"/>
    </row>
    <row r="11" spans="1:8" ht="18.75" x14ac:dyDescent="0.25">
      <c r="A11" s="8"/>
      <c r="B11" s="8"/>
      <c r="C11" s="177"/>
      <c r="D11" s="8"/>
      <c r="E11" s="8"/>
      <c r="F11" s="8"/>
      <c r="G11" s="8"/>
      <c r="H11" s="8"/>
    </row>
    <row r="12" spans="1:8" s="135" customFormat="1" x14ac:dyDescent="0.25">
      <c r="A12" s="212" t="str">
        <f>'1. паспорт местоположение'!$A$12</f>
        <v>O_СГЭС_21</v>
      </c>
      <c r="B12" s="212"/>
      <c r="C12" s="179"/>
      <c r="D12" s="151"/>
      <c r="E12" s="151"/>
      <c r="F12" s="151"/>
      <c r="G12" s="151"/>
      <c r="H12" s="151"/>
    </row>
    <row r="13" spans="1:8" x14ac:dyDescent="0.25">
      <c r="A13" s="207" t="s">
        <v>7</v>
      </c>
      <c r="B13" s="207"/>
      <c r="C13" s="37"/>
      <c r="D13" s="11"/>
      <c r="E13" s="11"/>
      <c r="F13" s="11"/>
      <c r="G13" s="11"/>
      <c r="H13" s="11"/>
    </row>
    <row r="14" spans="1:8" ht="18.75" x14ac:dyDescent="0.25">
      <c r="A14" s="52"/>
      <c r="B14" s="52"/>
      <c r="C14" s="180"/>
      <c r="D14" s="52"/>
      <c r="E14" s="52"/>
      <c r="F14" s="52"/>
      <c r="G14" s="52"/>
      <c r="H14" s="52"/>
    </row>
    <row r="15" spans="1:8" s="135" customFormat="1" x14ac:dyDescent="0.25">
      <c r="A15" s="206" t="str">
        <f>'1. паспорт местоположение'!$A$15</f>
        <v>Приобретение экскаватор-погрузчик ELAZ-BL 880, 1шт.</v>
      </c>
      <c r="B15" s="206"/>
      <c r="C15" s="179"/>
      <c r="D15" s="151"/>
      <c r="E15" s="151"/>
      <c r="F15" s="151"/>
      <c r="G15" s="151"/>
      <c r="H15" s="151"/>
    </row>
    <row r="16" spans="1:8" x14ac:dyDescent="0.25">
      <c r="A16" s="207" t="s">
        <v>8</v>
      </c>
      <c r="B16" s="207"/>
      <c r="C16" s="37"/>
      <c r="D16" s="11"/>
      <c r="E16" s="11"/>
      <c r="F16" s="11"/>
      <c r="G16" s="11"/>
      <c r="H16" s="11"/>
    </row>
    <row r="17" spans="1:2" s="135" customFormat="1" x14ac:dyDescent="0.25">
      <c r="A17" s="174"/>
      <c r="B17" s="181"/>
    </row>
    <row r="18" spans="1:2" s="135" customFormat="1" ht="33.75" customHeight="1" x14ac:dyDescent="0.25">
      <c r="A18" s="277" t="s">
        <v>467</v>
      </c>
      <c r="B18" s="278"/>
    </row>
    <row r="19" spans="1:2" s="135" customFormat="1" x14ac:dyDescent="0.25">
      <c r="A19" s="174"/>
      <c r="B19" s="137"/>
    </row>
    <row r="20" spans="1:2" s="135" customFormat="1" ht="16.5" thickBot="1" x14ac:dyDescent="0.3">
      <c r="A20" s="174"/>
      <c r="B20" s="68"/>
    </row>
    <row r="21" spans="1:2" s="135" customFormat="1" ht="16.5" thickBot="1" x14ac:dyDescent="0.3">
      <c r="A21" s="182" t="s">
        <v>468</v>
      </c>
      <c r="B21" s="183" t="s">
        <v>548</v>
      </c>
    </row>
    <row r="22" spans="1:2" s="135" customFormat="1" ht="16.5" thickBot="1" x14ac:dyDescent="0.3">
      <c r="A22" s="182" t="s">
        <v>469</v>
      </c>
      <c r="B22" s="183" t="s">
        <v>547</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2027</v>
      </c>
    </row>
    <row r="26" spans="1:2" s="135" customFormat="1" ht="16.5" thickBot="1" x14ac:dyDescent="0.3">
      <c r="A26" s="185" t="s">
        <v>473</v>
      </c>
      <c r="B26" s="183" t="s">
        <v>523</v>
      </c>
    </row>
    <row r="27" spans="1:2" s="135" customFormat="1" ht="29.25" thickBot="1" x14ac:dyDescent="0.3">
      <c r="A27" s="186" t="s">
        <v>474</v>
      </c>
      <c r="B27" s="187">
        <v>25.260636406246824</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530</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531</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F201-6528-475F-84F8-6A4293E1ED0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0" t="str">
        <f>'1. паспорт местоположение'!$A$5</f>
        <v>Год раскрытия информации: 2025 год</v>
      </c>
      <c r="B4" s="210"/>
      <c r="C4" s="210"/>
      <c r="D4" s="210"/>
      <c r="E4" s="210"/>
      <c r="F4" s="210"/>
      <c r="G4" s="210"/>
      <c r="H4" s="210"/>
      <c r="I4" s="210"/>
      <c r="J4" s="210"/>
      <c r="K4" s="210"/>
      <c r="L4" s="210"/>
      <c r="M4" s="210"/>
      <c r="N4" s="210"/>
      <c r="O4" s="210"/>
      <c r="P4" s="210"/>
      <c r="Q4" s="210"/>
      <c r="R4" s="210"/>
      <c r="S4" s="210"/>
    </row>
    <row r="5" spans="1:19" s="3" customFormat="1" ht="15.75" x14ac:dyDescent="0.2">
      <c r="A5" s="6"/>
    </row>
    <row r="6" spans="1:19" s="3" customFormat="1" ht="18.75" x14ac:dyDescent="0.2">
      <c r="A6" s="211" t="s">
        <v>3</v>
      </c>
      <c r="B6" s="211"/>
      <c r="C6" s="211"/>
      <c r="D6" s="211"/>
      <c r="E6" s="211"/>
      <c r="F6" s="211"/>
      <c r="G6" s="211"/>
      <c r="H6" s="211"/>
      <c r="I6" s="211"/>
      <c r="J6" s="211"/>
      <c r="K6" s="211"/>
      <c r="L6" s="211"/>
      <c r="M6" s="211"/>
      <c r="N6" s="211"/>
      <c r="O6" s="211"/>
      <c r="P6" s="211"/>
      <c r="Q6" s="211"/>
      <c r="R6" s="211"/>
      <c r="S6" s="211"/>
    </row>
    <row r="7" spans="1:19" s="3" customFormat="1" ht="18.75" x14ac:dyDescent="0.2">
      <c r="A7" s="211"/>
      <c r="B7" s="211"/>
      <c r="C7" s="211"/>
      <c r="D7" s="211"/>
      <c r="E7" s="211"/>
      <c r="F7" s="211"/>
      <c r="G7" s="211"/>
      <c r="H7" s="211"/>
      <c r="I7" s="211"/>
      <c r="J7" s="211"/>
      <c r="K7" s="211"/>
      <c r="L7" s="211"/>
      <c r="M7" s="211"/>
      <c r="N7" s="211"/>
      <c r="O7" s="211"/>
      <c r="P7" s="211"/>
      <c r="Q7" s="211"/>
      <c r="R7" s="211"/>
      <c r="S7" s="211"/>
    </row>
    <row r="8" spans="1:19" s="3" customFormat="1" ht="15.75" x14ac:dyDescent="0.2">
      <c r="A8" s="212" t="s">
        <v>4</v>
      </c>
      <c r="B8" s="212"/>
      <c r="C8" s="212"/>
      <c r="D8" s="212"/>
      <c r="E8" s="212"/>
      <c r="F8" s="212"/>
      <c r="G8" s="212"/>
      <c r="H8" s="212"/>
      <c r="I8" s="212"/>
      <c r="J8" s="212"/>
      <c r="K8" s="212"/>
      <c r="L8" s="212"/>
      <c r="M8" s="212"/>
      <c r="N8" s="212"/>
      <c r="O8" s="212"/>
      <c r="P8" s="212"/>
      <c r="Q8" s="212"/>
      <c r="R8" s="212"/>
      <c r="S8" s="212"/>
    </row>
    <row r="9" spans="1:19" s="3" customFormat="1" ht="15.75" x14ac:dyDescent="0.2">
      <c r="A9" s="207" t="s">
        <v>5</v>
      </c>
      <c r="B9" s="207"/>
      <c r="C9" s="207"/>
      <c r="D9" s="207"/>
      <c r="E9" s="207"/>
      <c r="F9" s="207"/>
      <c r="G9" s="207"/>
      <c r="H9" s="207"/>
      <c r="I9" s="207"/>
      <c r="J9" s="207"/>
      <c r="K9" s="207"/>
      <c r="L9" s="207"/>
      <c r="M9" s="207"/>
      <c r="N9" s="207"/>
      <c r="O9" s="207"/>
      <c r="P9" s="207"/>
      <c r="Q9" s="207"/>
      <c r="R9" s="207"/>
      <c r="S9" s="207"/>
    </row>
    <row r="10" spans="1:19" s="3" customFormat="1" ht="18.75" x14ac:dyDescent="0.2">
      <c r="A10" s="211"/>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212" t="str">
        <f>'1. паспорт местоположение'!$A$12</f>
        <v>O_СГЭС_21</v>
      </c>
      <c r="B11" s="212"/>
      <c r="C11" s="212"/>
      <c r="D11" s="212"/>
      <c r="E11" s="212"/>
      <c r="F11" s="212"/>
      <c r="G11" s="212"/>
      <c r="H11" s="212"/>
      <c r="I11" s="212"/>
      <c r="J11" s="212"/>
      <c r="K11" s="212"/>
      <c r="L11" s="212"/>
      <c r="M11" s="212"/>
      <c r="N11" s="212"/>
      <c r="O11" s="212"/>
      <c r="P11" s="212"/>
      <c r="Q11" s="212"/>
      <c r="R11" s="212"/>
      <c r="S11" s="212"/>
    </row>
    <row r="12" spans="1:19" s="3" customFormat="1" ht="15.75" x14ac:dyDescent="0.2">
      <c r="A12" s="207" t="s">
        <v>7</v>
      </c>
      <c r="B12" s="207"/>
      <c r="C12" s="207"/>
      <c r="D12" s="207"/>
      <c r="E12" s="207"/>
      <c r="F12" s="207"/>
      <c r="G12" s="207"/>
      <c r="H12" s="207"/>
      <c r="I12" s="207"/>
      <c r="J12" s="207"/>
      <c r="K12" s="207"/>
      <c r="L12" s="207"/>
      <c r="M12" s="207"/>
      <c r="N12" s="207"/>
      <c r="O12" s="207"/>
      <c r="P12" s="207"/>
      <c r="Q12" s="207"/>
      <c r="R12" s="207"/>
      <c r="S12" s="207"/>
    </row>
    <row r="13" spans="1:19" s="3"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row>
    <row r="14" spans="1:19" s="13" customFormat="1" ht="15.75" x14ac:dyDescent="0.2">
      <c r="A14" s="212" t="str">
        <f>'1. паспорт местоположение'!$A$15</f>
        <v>Приобретение экскаватор-погрузчик ELAZ-BL 880, 1шт.</v>
      </c>
      <c r="B14" s="212"/>
      <c r="C14" s="212"/>
      <c r="D14" s="212"/>
      <c r="E14" s="212"/>
      <c r="F14" s="212"/>
      <c r="G14" s="212"/>
      <c r="H14" s="212"/>
      <c r="I14" s="212"/>
      <c r="J14" s="212"/>
      <c r="K14" s="212"/>
      <c r="L14" s="212"/>
      <c r="M14" s="212"/>
      <c r="N14" s="212"/>
      <c r="O14" s="212"/>
      <c r="P14" s="212"/>
      <c r="Q14" s="212"/>
      <c r="R14" s="212"/>
      <c r="S14" s="212"/>
    </row>
    <row r="15" spans="1:19" s="13" customFormat="1" ht="15" customHeight="1" x14ac:dyDescent="0.2">
      <c r="A15" s="207" t="s">
        <v>8</v>
      </c>
      <c r="B15" s="207"/>
      <c r="C15" s="207"/>
      <c r="D15" s="207"/>
      <c r="E15" s="207"/>
      <c r="F15" s="207"/>
      <c r="G15" s="207"/>
      <c r="H15" s="207"/>
      <c r="I15" s="207"/>
      <c r="J15" s="207"/>
      <c r="K15" s="207"/>
      <c r="L15" s="207"/>
      <c r="M15" s="207"/>
      <c r="N15" s="207"/>
      <c r="O15" s="207"/>
      <c r="P15" s="207"/>
      <c r="Q15" s="207"/>
      <c r="R15" s="207"/>
      <c r="S15" s="207"/>
    </row>
    <row r="16" spans="1:19" s="1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row>
    <row r="17" spans="1:19" s="13" customFormat="1" ht="45.75" customHeight="1" x14ac:dyDescent="0.2">
      <c r="A17" s="208" t="s">
        <v>63</v>
      </c>
      <c r="B17" s="208"/>
      <c r="C17" s="208"/>
      <c r="D17" s="208"/>
      <c r="E17" s="208"/>
      <c r="F17" s="208"/>
      <c r="G17" s="208"/>
      <c r="H17" s="208"/>
      <c r="I17" s="208"/>
      <c r="J17" s="208"/>
      <c r="K17" s="208"/>
      <c r="L17" s="208"/>
      <c r="M17" s="208"/>
      <c r="N17" s="208"/>
      <c r="O17" s="208"/>
      <c r="P17" s="208"/>
      <c r="Q17" s="208"/>
      <c r="R17" s="208"/>
      <c r="S17" s="208"/>
    </row>
    <row r="18" spans="1:19"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3" customFormat="1" ht="54" customHeight="1" x14ac:dyDescent="0.2">
      <c r="A19" s="214" t="s">
        <v>10</v>
      </c>
      <c r="B19" s="214" t="s">
        <v>64</v>
      </c>
      <c r="C19" s="217" t="s">
        <v>65</v>
      </c>
      <c r="D19" s="214" t="s">
        <v>66</v>
      </c>
      <c r="E19" s="214" t="s">
        <v>67</v>
      </c>
      <c r="F19" s="214" t="s">
        <v>68</v>
      </c>
      <c r="G19" s="214" t="s">
        <v>69</v>
      </c>
      <c r="H19" s="214" t="s">
        <v>70</v>
      </c>
      <c r="I19" s="214" t="s">
        <v>71</v>
      </c>
      <c r="J19" s="214" t="s">
        <v>72</v>
      </c>
      <c r="K19" s="214" t="s">
        <v>73</v>
      </c>
      <c r="L19" s="214" t="s">
        <v>74</v>
      </c>
      <c r="M19" s="214" t="s">
        <v>75</v>
      </c>
      <c r="N19" s="214" t="s">
        <v>76</v>
      </c>
      <c r="O19" s="214" t="s">
        <v>77</v>
      </c>
      <c r="P19" s="214" t="s">
        <v>78</v>
      </c>
      <c r="Q19" s="214" t="s">
        <v>79</v>
      </c>
      <c r="R19" s="214"/>
      <c r="S19" s="215" t="s">
        <v>80</v>
      </c>
    </row>
    <row r="20" spans="1:19" s="13" customFormat="1" ht="180.75" customHeight="1" x14ac:dyDescent="0.2">
      <c r="A20" s="214"/>
      <c r="B20" s="214"/>
      <c r="C20" s="218"/>
      <c r="D20" s="214"/>
      <c r="E20" s="214"/>
      <c r="F20" s="214"/>
      <c r="G20" s="214"/>
      <c r="H20" s="214"/>
      <c r="I20" s="214"/>
      <c r="J20" s="214"/>
      <c r="K20" s="214"/>
      <c r="L20" s="214"/>
      <c r="M20" s="214"/>
      <c r="N20" s="214"/>
      <c r="O20" s="214"/>
      <c r="P20" s="214"/>
      <c r="Q20" s="27" t="s">
        <v>81</v>
      </c>
      <c r="R20" s="28" t="s">
        <v>82</v>
      </c>
      <c r="S20" s="21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D84E-C6DD-48AC-9492-9FC4FC74CD32}">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0" t="str">
        <f>'1. паспорт местоположение'!$A$5</f>
        <v>Год раскрытия информации: 2025 год</v>
      </c>
      <c r="B6" s="210"/>
      <c r="C6" s="210"/>
      <c r="D6" s="210"/>
      <c r="E6" s="210"/>
      <c r="F6" s="210"/>
      <c r="G6" s="210"/>
      <c r="H6" s="210"/>
      <c r="I6" s="210"/>
      <c r="J6" s="210"/>
      <c r="K6" s="210"/>
      <c r="L6" s="210"/>
      <c r="M6" s="210"/>
      <c r="N6" s="210"/>
      <c r="O6" s="210"/>
      <c r="P6" s="210"/>
      <c r="Q6" s="210"/>
      <c r="R6" s="210"/>
      <c r="S6" s="210"/>
      <c r="T6" s="210"/>
    </row>
    <row r="7" spans="1:20" s="3" customFormat="1" x14ac:dyDescent="0.2">
      <c r="A7" s="6"/>
    </row>
    <row r="8" spans="1:20" s="3" customFormat="1" ht="18.75" x14ac:dyDescent="0.2">
      <c r="A8" s="211" t="s">
        <v>3</v>
      </c>
      <c r="B8" s="211"/>
      <c r="C8" s="211"/>
      <c r="D8" s="211"/>
      <c r="E8" s="211"/>
      <c r="F8" s="211"/>
      <c r="G8" s="211"/>
      <c r="H8" s="211"/>
      <c r="I8" s="211"/>
      <c r="J8" s="211"/>
      <c r="K8" s="211"/>
      <c r="L8" s="211"/>
      <c r="M8" s="211"/>
      <c r="N8" s="211"/>
      <c r="O8" s="211"/>
      <c r="P8" s="211"/>
      <c r="Q8" s="211"/>
      <c r="R8" s="211"/>
      <c r="S8" s="211"/>
      <c r="T8" s="211"/>
    </row>
    <row r="9" spans="1:20" s="3"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3" customFormat="1" ht="18.75" customHeight="1" x14ac:dyDescent="0.2">
      <c r="A10" s="212" t="s">
        <v>4</v>
      </c>
      <c r="B10" s="212"/>
      <c r="C10" s="212"/>
      <c r="D10" s="212"/>
      <c r="E10" s="212"/>
      <c r="F10" s="212"/>
      <c r="G10" s="212"/>
      <c r="H10" s="212"/>
      <c r="I10" s="212"/>
      <c r="J10" s="212"/>
      <c r="K10" s="212"/>
      <c r="L10" s="212"/>
      <c r="M10" s="212"/>
      <c r="N10" s="212"/>
      <c r="O10" s="212"/>
      <c r="P10" s="212"/>
      <c r="Q10" s="212"/>
      <c r="R10" s="212"/>
      <c r="S10" s="212"/>
      <c r="T10" s="212"/>
    </row>
    <row r="11" spans="1:20" s="3" customFormat="1" ht="18.75" customHeight="1" x14ac:dyDescent="0.2">
      <c r="A11" s="207" t="s">
        <v>5</v>
      </c>
      <c r="B11" s="207"/>
      <c r="C11" s="207"/>
      <c r="D11" s="207"/>
      <c r="E11" s="207"/>
      <c r="F11" s="207"/>
      <c r="G11" s="207"/>
      <c r="H11" s="207"/>
      <c r="I11" s="207"/>
      <c r="J11" s="207"/>
      <c r="K11" s="207"/>
      <c r="L11" s="207"/>
      <c r="M11" s="207"/>
      <c r="N11" s="207"/>
      <c r="O11" s="207"/>
      <c r="P11" s="207"/>
      <c r="Q11" s="207"/>
      <c r="R11" s="207"/>
      <c r="S11" s="207"/>
      <c r="T11" s="207"/>
    </row>
    <row r="12" spans="1:20" s="3"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3" customFormat="1" ht="18.75" customHeight="1" x14ac:dyDescent="0.2">
      <c r="A13" s="212" t="str">
        <f>'1. паспорт местоположение'!$A$12</f>
        <v>O_СГЭС_21</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3"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13" customFormat="1" ht="45" customHeight="1" x14ac:dyDescent="0.2">
      <c r="A16" s="206" t="str">
        <f>'1. паспорт местоположение'!$A$15</f>
        <v>Приобретение экскаватор-погрузчик ELAZ-BL 880, 1шт.</v>
      </c>
      <c r="B16" s="206"/>
      <c r="C16" s="206"/>
      <c r="D16" s="206"/>
      <c r="E16" s="206"/>
      <c r="F16" s="206"/>
      <c r="G16" s="206"/>
      <c r="H16" s="206"/>
      <c r="I16" s="206"/>
      <c r="J16" s="206"/>
      <c r="K16" s="206"/>
      <c r="L16" s="206"/>
      <c r="M16" s="206"/>
      <c r="N16" s="206"/>
      <c r="O16" s="206"/>
      <c r="P16" s="206"/>
      <c r="Q16" s="206"/>
      <c r="R16" s="206"/>
      <c r="S16" s="206"/>
      <c r="T16" s="206"/>
    </row>
    <row r="17" spans="1:20" s="13" customFormat="1" ht="15" customHeight="1" x14ac:dyDescent="0.2">
      <c r="A17" s="207" t="s">
        <v>8</v>
      </c>
      <c r="B17" s="207"/>
      <c r="C17" s="207"/>
      <c r="D17" s="207"/>
      <c r="E17" s="207"/>
      <c r="F17" s="207"/>
      <c r="G17" s="207"/>
      <c r="H17" s="207"/>
      <c r="I17" s="207"/>
      <c r="J17" s="207"/>
      <c r="K17" s="207"/>
      <c r="L17" s="207"/>
      <c r="M17" s="207"/>
      <c r="N17" s="207"/>
      <c r="O17" s="207"/>
      <c r="P17" s="207"/>
      <c r="Q17" s="207"/>
      <c r="R17" s="207"/>
      <c r="S17" s="207"/>
      <c r="T17" s="207"/>
    </row>
    <row r="18" spans="1:20" s="1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20" s="13" customFormat="1" ht="15" customHeight="1" x14ac:dyDescent="0.2">
      <c r="A19" s="209" t="s">
        <v>86</v>
      </c>
      <c r="B19" s="209"/>
      <c r="C19" s="209"/>
      <c r="D19" s="209"/>
      <c r="E19" s="209"/>
      <c r="F19" s="209"/>
      <c r="G19" s="209"/>
      <c r="H19" s="209"/>
      <c r="I19" s="209"/>
      <c r="J19" s="209"/>
      <c r="K19" s="209"/>
      <c r="L19" s="209"/>
      <c r="M19" s="209"/>
      <c r="N19" s="209"/>
      <c r="O19" s="209"/>
      <c r="P19" s="209"/>
      <c r="Q19" s="209"/>
      <c r="R19" s="209"/>
      <c r="S19" s="209"/>
      <c r="T19" s="209"/>
    </row>
    <row r="20" spans="1:20" s="33"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21"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1"/>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1"/>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9" t="s">
        <v>106</v>
      </c>
      <c r="C27" s="219"/>
      <c r="D27" s="219"/>
      <c r="E27" s="219"/>
      <c r="F27" s="219"/>
      <c r="G27" s="219"/>
      <c r="H27" s="219"/>
      <c r="I27" s="219"/>
      <c r="J27" s="219"/>
      <c r="K27" s="219"/>
      <c r="L27" s="219"/>
      <c r="M27" s="219"/>
      <c r="N27" s="219"/>
      <c r="O27" s="219"/>
      <c r="P27" s="219"/>
      <c r="Q27" s="219"/>
      <c r="R27" s="21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18BA0-D48A-4603-92ED-85641191A5B8}">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2" t="str">
        <f>'1. паспорт местоположение'!$A$12</f>
        <v>O_СГЭС_21</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2" t="str">
        <f>'1. паспорт местоположение'!$A$15</f>
        <v>Приобретение экскаватор-погрузчик ELAZ-BL 880, 1шт.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117</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3" customFormat="1" ht="21" customHeight="1" x14ac:dyDescent="0.25"/>
    <row r="21" spans="1:27" ht="15.75" customHeight="1" x14ac:dyDescent="0.25">
      <c r="A21" s="223" t="s">
        <v>10</v>
      </c>
      <c r="B21" s="226" t="s">
        <v>118</v>
      </c>
      <c r="C21" s="227"/>
      <c r="D21" s="226" t="s">
        <v>119</v>
      </c>
      <c r="E21" s="227"/>
      <c r="F21" s="230" t="s">
        <v>73</v>
      </c>
      <c r="G21" s="231"/>
      <c r="H21" s="231"/>
      <c r="I21" s="232"/>
      <c r="J21" s="223" t="s">
        <v>120</v>
      </c>
      <c r="K21" s="226" t="s">
        <v>121</v>
      </c>
      <c r="L21" s="227"/>
      <c r="M21" s="226" t="s">
        <v>122</v>
      </c>
      <c r="N21" s="227"/>
      <c r="O21" s="226" t="s">
        <v>123</v>
      </c>
      <c r="P21" s="227"/>
      <c r="Q21" s="226" t="s">
        <v>124</v>
      </c>
      <c r="R21" s="227"/>
      <c r="S21" s="223" t="s">
        <v>125</v>
      </c>
      <c r="T21" s="223" t="s">
        <v>126</v>
      </c>
      <c r="U21" s="223" t="s">
        <v>127</v>
      </c>
      <c r="V21" s="226" t="s">
        <v>128</v>
      </c>
      <c r="W21" s="227"/>
      <c r="X21" s="230" t="s">
        <v>96</v>
      </c>
      <c r="Y21" s="231"/>
      <c r="Z21" s="230" t="s">
        <v>97</v>
      </c>
      <c r="AA21" s="231"/>
    </row>
    <row r="22" spans="1:27" ht="216" customHeight="1" x14ac:dyDescent="0.25">
      <c r="A22" s="224"/>
      <c r="B22" s="228"/>
      <c r="C22" s="229"/>
      <c r="D22" s="228"/>
      <c r="E22" s="229"/>
      <c r="F22" s="230" t="s">
        <v>129</v>
      </c>
      <c r="G22" s="232"/>
      <c r="H22" s="230" t="s">
        <v>130</v>
      </c>
      <c r="I22" s="232"/>
      <c r="J22" s="225"/>
      <c r="K22" s="228"/>
      <c r="L22" s="229"/>
      <c r="M22" s="228"/>
      <c r="N22" s="229"/>
      <c r="O22" s="228"/>
      <c r="P22" s="229"/>
      <c r="Q22" s="228"/>
      <c r="R22" s="229"/>
      <c r="S22" s="225"/>
      <c r="T22" s="225"/>
      <c r="U22" s="225"/>
      <c r="V22" s="228"/>
      <c r="W22" s="229"/>
      <c r="X22" s="34" t="s">
        <v>98</v>
      </c>
      <c r="Y22" s="34" t="s">
        <v>99</v>
      </c>
      <c r="Z22" s="34" t="s">
        <v>100</v>
      </c>
      <c r="AA22" s="34" t="s">
        <v>101</v>
      </c>
    </row>
    <row r="23" spans="1:27" ht="60" customHeight="1" x14ac:dyDescent="0.25">
      <c r="A23" s="225"/>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CD8C-F723-457C-BA53-25254C178B13}">
  <sheetPr codeName="Лист7">
    <pageSetUpPr fitToPage="1"/>
  </sheetPr>
  <dimension ref="A1:C30"/>
  <sheetViews>
    <sheetView view="pageBreakPreview" topLeftCell="A16" zoomScale="85" zoomScaleSheetLayoutView="85" workbookViewId="0">
      <selection activeCell="C21" sqref="C2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0" t="str">
        <f>'1. паспорт местоположение'!$A$5:$C$5</f>
        <v>Год раскрытия информации: 2025 год</v>
      </c>
      <c r="B5" s="235"/>
      <c r="C5" s="235"/>
    </row>
    <row r="6" spans="1:3" s="2" customFormat="1" ht="15.75" x14ac:dyDescent="0.2">
      <c r="A6" s="45"/>
      <c r="B6" s="45"/>
      <c r="C6" s="45"/>
    </row>
    <row r="7" spans="1:3" s="2" customFormat="1" ht="18.75" x14ac:dyDescent="0.2">
      <c r="A7" s="237" t="s">
        <v>131</v>
      </c>
      <c r="B7" s="235"/>
      <c r="C7" s="235"/>
    </row>
    <row r="8" spans="1:3" s="2" customFormat="1" ht="15.75" x14ac:dyDescent="0.2">
      <c r="A8" s="45"/>
      <c r="B8" s="45"/>
      <c r="C8" s="45"/>
    </row>
    <row r="9" spans="1:3" s="2" customFormat="1" ht="18.75" x14ac:dyDescent="0.2">
      <c r="A9" s="238" t="s">
        <v>4</v>
      </c>
      <c r="B9" s="235"/>
      <c r="C9" s="235"/>
    </row>
    <row r="10" spans="1:3" s="2" customFormat="1" ht="15.75" x14ac:dyDescent="0.2">
      <c r="A10" s="235" t="s">
        <v>132</v>
      </c>
      <c r="B10" s="235"/>
      <c r="C10" s="235"/>
    </row>
    <row r="11" spans="1:3" s="2" customFormat="1" ht="15.75" x14ac:dyDescent="0.2">
      <c r="A11" s="45"/>
      <c r="B11" s="45"/>
      <c r="C11" s="45"/>
    </row>
    <row r="12" spans="1:3" s="2" customFormat="1" ht="18.75" x14ac:dyDescent="0.2">
      <c r="A12" s="238" t="str">
        <f>'1. паспорт местоположение'!$A$12</f>
        <v>O_СГЭС_21</v>
      </c>
      <c r="B12" s="235"/>
      <c r="C12" s="235"/>
    </row>
    <row r="13" spans="1:3" s="2" customFormat="1" ht="15.75" x14ac:dyDescent="0.2">
      <c r="A13" s="235" t="s">
        <v>133</v>
      </c>
      <c r="B13" s="235"/>
      <c r="C13" s="235"/>
    </row>
    <row r="14" spans="1:3" s="2" customFormat="1" ht="15.75" x14ac:dyDescent="0.2">
      <c r="A14" s="45"/>
      <c r="B14" s="45"/>
      <c r="C14" s="45"/>
    </row>
    <row r="15" spans="1:3" s="46" customFormat="1" ht="75" customHeight="1" x14ac:dyDescent="0.2">
      <c r="A15" s="233" t="str">
        <f>'1. паспорт местоположение'!$A$15</f>
        <v>Приобретение экскаватор-погрузчик ELAZ-BL 880, 1шт.</v>
      </c>
      <c r="B15" s="234"/>
      <c r="C15" s="234"/>
    </row>
    <row r="16" spans="1:3" s="46" customFormat="1" ht="15.75" x14ac:dyDescent="0.2">
      <c r="A16" s="235" t="s">
        <v>134</v>
      </c>
      <c r="B16" s="235"/>
      <c r="C16" s="235"/>
    </row>
    <row r="17" spans="1:3" s="46" customFormat="1" ht="15.75" x14ac:dyDescent="0.2">
      <c r="A17" s="45"/>
      <c r="B17" s="45"/>
      <c r="C17" s="45"/>
    </row>
    <row r="18" spans="1:3" s="46" customFormat="1" ht="15.75" x14ac:dyDescent="0.2">
      <c r="A18" s="236" t="s">
        <v>135</v>
      </c>
      <c r="B18" s="235"/>
      <c r="C18" s="23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533</v>
      </c>
    </row>
    <row r="23" spans="1:3" ht="42.75" customHeight="1" x14ac:dyDescent="0.25">
      <c r="A23" s="49" t="s">
        <v>15</v>
      </c>
      <c r="B23" s="50" t="s">
        <v>137</v>
      </c>
      <c r="C23" s="25" t="s">
        <v>538</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539</v>
      </c>
    </row>
    <row r="27" spans="1:3" ht="42.75" customHeight="1" x14ac:dyDescent="0.25">
      <c r="A27" s="49" t="s">
        <v>23</v>
      </c>
      <c r="B27" s="50" t="s">
        <v>141</v>
      </c>
      <c r="C27" s="25" t="s">
        <v>540</v>
      </c>
    </row>
    <row r="28" spans="1:3" ht="42.75" customHeight="1" x14ac:dyDescent="0.25">
      <c r="A28" s="49" t="s">
        <v>25</v>
      </c>
      <c r="B28" s="50" t="s">
        <v>142</v>
      </c>
      <c r="C28" s="25">
        <v>2025</v>
      </c>
    </row>
    <row r="29" spans="1:3" ht="42.75" customHeight="1" x14ac:dyDescent="0.25">
      <c r="A29" s="49" t="s">
        <v>27</v>
      </c>
      <c r="B29" s="47" t="s">
        <v>143</v>
      </c>
      <c r="C29" s="25">
        <v>2027</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DDA86-625E-4C02-902B-0A6BA2361F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8"/>
      <c r="AB6" s="8"/>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8"/>
      <c r="AB7" s="8"/>
    </row>
    <row r="8" spans="1:28" ht="15.75"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11"/>
      <c r="AB9" s="11"/>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8"/>
      <c r="AB10" s="8"/>
    </row>
    <row r="11" spans="1:28" ht="15.75" x14ac:dyDescent="0.25">
      <c r="A11" s="212" t="str">
        <f>'1. паспорт местоположение'!$A$12</f>
        <v>O_СГЭС_21</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11"/>
      <c r="AB12" s="11"/>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52"/>
      <c r="AB13" s="52"/>
    </row>
    <row r="14" spans="1:28" ht="33.75" customHeight="1" x14ac:dyDescent="0.25">
      <c r="A14" s="212" t="str">
        <f>'1. паспорт местоположение'!$A$15</f>
        <v>Приобретение экскаватор-погрузчик ELAZ-BL 880, 1шт.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11"/>
      <c r="AB15" s="11"/>
    </row>
    <row r="16" spans="1:28"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53"/>
      <c r="AB16" s="53"/>
    </row>
    <row r="17" spans="1:28"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53"/>
      <c r="AB17" s="53"/>
    </row>
    <row r="18" spans="1:28"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53"/>
      <c r="AB18" s="53"/>
    </row>
    <row r="19" spans="1:28"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53"/>
      <c r="AB19" s="53"/>
    </row>
    <row r="20" spans="1:28"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53"/>
      <c r="AB20" s="53"/>
    </row>
    <row r="21" spans="1:28" x14ac:dyDescent="0.25">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53"/>
      <c r="AB21" s="53"/>
    </row>
    <row r="22" spans="1:28" x14ac:dyDescent="0.25">
      <c r="A22" s="244" t="s">
        <v>145</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54"/>
      <c r="AB22" s="54"/>
    </row>
    <row r="23" spans="1:28" ht="32.25" customHeight="1" x14ac:dyDescent="0.25">
      <c r="A23" s="240" t="s">
        <v>146</v>
      </c>
      <c r="B23" s="241"/>
      <c r="C23" s="241"/>
      <c r="D23" s="241"/>
      <c r="E23" s="241"/>
      <c r="F23" s="241"/>
      <c r="G23" s="241"/>
      <c r="H23" s="241"/>
      <c r="I23" s="241"/>
      <c r="J23" s="241"/>
      <c r="K23" s="241"/>
      <c r="L23" s="242"/>
      <c r="M23" s="243" t="s">
        <v>147</v>
      </c>
      <c r="N23" s="243"/>
      <c r="O23" s="243"/>
      <c r="P23" s="243"/>
      <c r="Q23" s="243"/>
      <c r="R23" s="243"/>
      <c r="S23" s="243"/>
      <c r="T23" s="243"/>
      <c r="U23" s="243"/>
      <c r="V23" s="243"/>
      <c r="W23" s="243"/>
      <c r="X23" s="243"/>
      <c r="Y23" s="243"/>
      <c r="Z23" s="24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1F18-978C-4D74-B404-16A1C65C7719}">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1" t="s">
        <v>3</v>
      </c>
      <c r="B7" s="211"/>
      <c r="C7" s="211"/>
      <c r="D7" s="211"/>
      <c r="E7" s="211"/>
      <c r="F7" s="211"/>
      <c r="G7" s="211"/>
      <c r="H7" s="211"/>
      <c r="I7" s="211"/>
      <c r="J7" s="211"/>
      <c r="K7" s="211"/>
      <c r="L7" s="211"/>
      <c r="M7" s="211"/>
      <c r="N7" s="211"/>
      <c r="O7" s="211"/>
      <c r="P7" s="8"/>
      <c r="Q7" s="8"/>
      <c r="R7" s="8"/>
      <c r="S7" s="8"/>
      <c r="T7" s="8"/>
      <c r="U7" s="8"/>
      <c r="V7" s="8"/>
      <c r="W7" s="8"/>
      <c r="X7" s="8"/>
      <c r="Y7" s="8"/>
      <c r="Z7" s="8"/>
    </row>
    <row r="8" spans="1:28" s="3" customFormat="1" ht="18.75" x14ac:dyDescent="0.2">
      <c r="A8" s="211"/>
      <c r="B8" s="211"/>
      <c r="C8" s="211"/>
      <c r="D8" s="211"/>
      <c r="E8" s="211"/>
      <c r="F8" s="211"/>
      <c r="G8" s="211"/>
      <c r="H8" s="211"/>
      <c r="I8" s="211"/>
      <c r="J8" s="211"/>
      <c r="K8" s="211"/>
      <c r="L8" s="211"/>
      <c r="M8" s="211"/>
      <c r="N8" s="211"/>
      <c r="O8" s="211"/>
      <c r="P8" s="8"/>
      <c r="Q8" s="8"/>
      <c r="R8" s="8"/>
      <c r="S8" s="8"/>
      <c r="T8" s="8"/>
      <c r="U8" s="8"/>
      <c r="V8" s="8"/>
      <c r="W8" s="8"/>
      <c r="X8" s="8"/>
      <c r="Y8" s="8"/>
      <c r="Z8" s="8"/>
    </row>
    <row r="9" spans="1:28" s="3" customFormat="1" ht="18.75" x14ac:dyDescent="0.2">
      <c r="A9" s="212" t="s">
        <v>4</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7" t="s">
        <v>5</v>
      </c>
      <c r="B10" s="207"/>
      <c r="C10" s="207"/>
      <c r="D10" s="207"/>
      <c r="E10" s="207"/>
      <c r="F10" s="207"/>
      <c r="G10" s="207"/>
      <c r="H10" s="207"/>
      <c r="I10" s="207"/>
      <c r="J10" s="207"/>
      <c r="K10" s="207"/>
      <c r="L10" s="207"/>
      <c r="M10" s="207"/>
      <c r="N10" s="207"/>
      <c r="O10" s="207"/>
      <c r="P10" s="8"/>
      <c r="Q10" s="8"/>
      <c r="R10" s="8"/>
      <c r="S10" s="8"/>
      <c r="T10" s="8"/>
      <c r="U10" s="8"/>
      <c r="V10" s="8"/>
      <c r="W10" s="8"/>
      <c r="X10" s="8"/>
      <c r="Y10" s="8"/>
      <c r="Z10" s="8"/>
    </row>
    <row r="11" spans="1:28" s="3" customFormat="1" ht="18.75" x14ac:dyDescent="0.2">
      <c r="A11" s="211"/>
      <c r="B11" s="211"/>
      <c r="C11" s="211"/>
      <c r="D11" s="211"/>
      <c r="E11" s="211"/>
      <c r="F11" s="211"/>
      <c r="G11" s="211"/>
      <c r="H11" s="211"/>
      <c r="I11" s="211"/>
      <c r="J11" s="211"/>
      <c r="K11" s="211"/>
      <c r="L11" s="211"/>
      <c r="M11" s="211"/>
      <c r="N11" s="211"/>
      <c r="O11" s="211"/>
      <c r="P11" s="8"/>
      <c r="Q11" s="8"/>
      <c r="R11" s="8"/>
      <c r="S11" s="8"/>
      <c r="T11" s="8"/>
      <c r="U11" s="8"/>
      <c r="V11" s="8"/>
      <c r="W11" s="8"/>
      <c r="X11" s="8"/>
      <c r="Y11" s="8"/>
      <c r="Z11" s="8"/>
    </row>
    <row r="12" spans="1:28" s="3" customFormat="1" ht="18.75" x14ac:dyDescent="0.2">
      <c r="A12" s="212" t="str">
        <f>'1. паспорт местоположение'!$A$12</f>
        <v>O_СГЭС_21</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07" t="s">
        <v>7</v>
      </c>
      <c r="B13" s="207"/>
      <c r="C13" s="207"/>
      <c r="D13" s="207"/>
      <c r="E13" s="207"/>
      <c r="F13" s="207"/>
      <c r="G13" s="207"/>
      <c r="H13" s="207"/>
      <c r="I13" s="207"/>
      <c r="J13" s="207"/>
      <c r="K13" s="207"/>
      <c r="L13" s="207"/>
      <c r="M13" s="207"/>
      <c r="N13" s="207"/>
      <c r="O13" s="207"/>
      <c r="P13" s="8"/>
      <c r="Q13" s="8"/>
      <c r="R13" s="8"/>
      <c r="S13" s="8"/>
      <c r="T13" s="8"/>
      <c r="U13" s="8"/>
      <c r="V13" s="8"/>
      <c r="W13" s="8"/>
      <c r="X13" s="8"/>
      <c r="Y13" s="8"/>
      <c r="Z13" s="8"/>
    </row>
    <row r="14" spans="1:28" s="3" customFormat="1" ht="15.75" customHeight="1" x14ac:dyDescent="0.2">
      <c r="A14" s="213"/>
      <c r="B14" s="213"/>
      <c r="C14" s="213"/>
      <c r="D14" s="213"/>
      <c r="E14" s="213"/>
      <c r="F14" s="213"/>
      <c r="G14" s="213"/>
      <c r="H14" s="213"/>
      <c r="I14" s="213"/>
      <c r="J14" s="213"/>
      <c r="K14" s="213"/>
      <c r="L14" s="213"/>
      <c r="M14" s="213"/>
      <c r="N14" s="213"/>
      <c r="O14" s="213"/>
      <c r="P14" s="12"/>
      <c r="Q14" s="12"/>
      <c r="R14" s="12"/>
      <c r="S14" s="12"/>
      <c r="T14" s="12"/>
      <c r="U14" s="12"/>
      <c r="V14" s="12"/>
      <c r="W14" s="12"/>
      <c r="X14" s="12"/>
      <c r="Y14" s="12"/>
      <c r="Z14" s="12"/>
    </row>
    <row r="15" spans="1:28" s="13" customFormat="1" ht="45.75" customHeight="1" x14ac:dyDescent="0.2">
      <c r="A15" s="206" t="str">
        <f>'1. паспорт местоположение'!$A$15</f>
        <v>Приобретение экскаватор-погрузчик ELAZ-BL 880, 1шт.</v>
      </c>
      <c r="B15" s="206"/>
      <c r="C15" s="206"/>
      <c r="D15" s="206"/>
      <c r="E15" s="206"/>
      <c r="F15" s="206"/>
      <c r="G15" s="206"/>
      <c r="H15" s="206"/>
      <c r="I15" s="206"/>
      <c r="J15" s="206"/>
      <c r="K15" s="206"/>
      <c r="L15" s="206"/>
      <c r="M15" s="206"/>
      <c r="N15" s="206"/>
      <c r="O15" s="206"/>
      <c r="P15" s="10"/>
      <c r="Q15" s="10"/>
      <c r="R15" s="10"/>
      <c r="S15" s="10"/>
      <c r="T15" s="10"/>
      <c r="U15" s="10"/>
      <c r="V15" s="10"/>
      <c r="W15" s="10"/>
      <c r="X15" s="10"/>
      <c r="Y15" s="10"/>
      <c r="Z15" s="10"/>
    </row>
    <row r="16" spans="1:28" s="13" customFormat="1" ht="15" customHeight="1" x14ac:dyDescent="0.2">
      <c r="A16" s="207" t="s">
        <v>8</v>
      </c>
      <c r="B16" s="207"/>
      <c r="C16" s="207"/>
      <c r="D16" s="207"/>
      <c r="E16" s="207"/>
      <c r="F16" s="207"/>
      <c r="G16" s="207"/>
      <c r="H16" s="207"/>
      <c r="I16" s="207"/>
      <c r="J16" s="207"/>
      <c r="K16" s="207"/>
      <c r="L16" s="207"/>
      <c r="M16" s="207"/>
      <c r="N16" s="207"/>
      <c r="O16" s="207"/>
      <c r="P16" s="11"/>
      <c r="Q16" s="11"/>
      <c r="R16" s="11"/>
      <c r="S16" s="11"/>
      <c r="T16" s="11"/>
      <c r="U16" s="11"/>
      <c r="V16" s="11"/>
      <c r="W16" s="11"/>
      <c r="X16" s="11"/>
      <c r="Y16" s="11"/>
      <c r="Z16" s="11"/>
    </row>
    <row r="17" spans="1:26" s="13" customFormat="1" ht="15" customHeight="1" x14ac:dyDescent="0.2">
      <c r="A17" s="213"/>
      <c r="B17" s="213"/>
      <c r="C17" s="213"/>
      <c r="D17" s="213"/>
      <c r="E17" s="213"/>
      <c r="F17" s="213"/>
      <c r="G17" s="213"/>
      <c r="H17" s="213"/>
      <c r="I17" s="213"/>
      <c r="J17" s="213"/>
      <c r="K17" s="213"/>
      <c r="L17" s="213"/>
      <c r="M17" s="213"/>
      <c r="N17" s="213"/>
      <c r="O17" s="213"/>
      <c r="P17" s="12"/>
      <c r="Q17" s="12"/>
      <c r="R17" s="12"/>
      <c r="S17" s="12"/>
      <c r="T17" s="12"/>
      <c r="U17" s="12"/>
      <c r="V17" s="12"/>
      <c r="W17" s="12"/>
    </row>
    <row r="18" spans="1:26" s="13" customFormat="1" ht="91.5" customHeight="1" x14ac:dyDescent="0.2">
      <c r="A18" s="245" t="s">
        <v>172</v>
      </c>
      <c r="B18" s="245"/>
      <c r="C18" s="245"/>
      <c r="D18" s="245"/>
      <c r="E18" s="245"/>
      <c r="F18" s="245"/>
      <c r="G18" s="245"/>
      <c r="H18" s="245"/>
      <c r="I18" s="245"/>
      <c r="J18" s="245"/>
      <c r="K18" s="245"/>
      <c r="L18" s="245"/>
      <c r="M18" s="245"/>
      <c r="N18" s="245"/>
      <c r="O18" s="245"/>
      <c r="P18" s="14"/>
      <c r="Q18" s="14"/>
      <c r="R18" s="14"/>
      <c r="S18" s="14"/>
      <c r="T18" s="14"/>
      <c r="U18" s="14"/>
      <c r="V18" s="14"/>
      <c r="W18" s="14"/>
      <c r="X18" s="14"/>
      <c r="Y18" s="14"/>
      <c r="Z18" s="14"/>
    </row>
    <row r="19" spans="1:26" s="13" customFormat="1" ht="78" customHeight="1" x14ac:dyDescent="0.2">
      <c r="A19" s="214" t="s">
        <v>10</v>
      </c>
      <c r="B19" s="214" t="s">
        <v>173</v>
      </c>
      <c r="C19" s="214" t="s">
        <v>174</v>
      </c>
      <c r="D19" s="214" t="s">
        <v>175</v>
      </c>
      <c r="E19" s="246" t="s">
        <v>176</v>
      </c>
      <c r="F19" s="247"/>
      <c r="G19" s="247"/>
      <c r="H19" s="247"/>
      <c r="I19" s="248"/>
      <c r="J19" s="214" t="s">
        <v>177</v>
      </c>
      <c r="K19" s="214"/>
      <c r="L19" s="214"/>
      <c r="M19" s="214"/>
      <c r="N19" s="214"/>
      <c r="O19" s="214"/>
      <c r="P19" s="12"/>
      <c r="Q19" s="12"/>
      <c r="R19" s="12"/>
      <c r="S19" s="12"/>
      <c r="T19" s="12"/>
      <c r="U19" s="12"/>
      <c r="V19" s="12"/>
      <c r="W19" s="12"/>
    </row>
    <row r="20" spans="1:26" s="13" customFormat="1" ht="51" customHeight="1" x14ac:dyDescent="0.2">
      <c r="A20" s="214"/>
      <c r="B20" s="214"/>
      <c r="C20" s="214"/>
      <c r="D20" s="214"/>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E03C-7831-4266-B483-8EF4321690BB}">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49" t="str">
        <f>'1. паспорт местоположение'!$A$5:$C$5</f>
        <v>Год раскрытия информации: 2025 год</v>
      </c>
      <c r="B5" s="249"/>
      <c r="C5" s="249"/>
      <c r="D5" s="249"/>
      <c r="E5" s="249"/>
      <c r="F5" s="249"/>
      <c r="G5" s="249"/>
      <c r="H5" s="249"/>
      <c r="I5" s="249"/>
      <c r="J5" s="249"/>
      <c r="K5" s="249"/>
      <c r="L5" s="249"/>
      <c r="M5" s="249"/>
      <c r="N5" s="249"/>
      <c r="O5" s="249"/>
      <c r="P5" s="249"/>
      <c r="Q5" s="249"/>
      <c r="R5" s="249"/>
      <c r="S5" s="249"/>
    </row>
    <row r="6" spans="1:19" s="3" customFormat="1" ht="15.75" x14ac:dyDescent="0.2">
      <c r="A6" s="65"/>
      <c r="B6" s="65"/>
      <c r="C6" s="65"/>
      <c r="D6" s="65"/>
      <c r="E6" s="65"/>
      <c r="F6" s="65"/>
      <c r="G6" s="65"/>
      <c r="H6" s="65"/>
      <c r="I6" s="65"/>
      <c r="J6" s="65"/>
      <c r="K6" s="65"/>
      <c r="L6" s="65"/>
      <c r="M6" s="65"/>
    </row>
    <row r="7" spans="1:19" s="3" customFormat="1" ht="20.25" x14ac:dyDescent="0.2">
      <c r="A7" s="250" t="s">
        <v>3</v>
      </c>
      <c r="B7" s="250"/>
      <c r="C7" s="250"/>
      <c r="D7" s="250"/>
      <c r="E7" s="250"/>
      <c r="F7" s="250"/>
      <c r="G7" s="250"/>
      <c r="H7" s="250"/>
      <c r="I7" s="250"/>
      <c r="J7" s="250"/>
      <c r="K7" s="250"/>
      <c r="L7" s="250"/>
      <c r="M7" s="250"/>
      <c r="N7" s="250"/>
      <c r="O7" s="250"/>
      <c r="P7" s="250"/>
      <c r="Q7" s="250"/>
      <c r="R7" s="250"/>
      <c r="S7" s="250"/>
    </row>
    <row r="8" spans="1:19" s="3" customFormat="1" ht="15.75" x14ac:dyDescent="0.2">
      <c r="A8" s="65"/>
      <c r="B8" s="65"/>
      <c r="C8" s="65"/>
      <c r="D8" s="65"/>
      <c r="E8" s="65"/>
      <c r="F8" s="65"/>
      <c r="G8" s="65"/>
      <c r="H8" s="65"/>
      <c r="I8" s="65"/>
      <c r="J8" s="65"/>
      <c r="K8" s="65"/>
      <c r="L8" s="65"/>
      <c r="M8" s="65"/>
    </row>
    <row r="9" spans="1:19" s="3" customFormat="1" ht="18.75" customHeight="1" x14ac:dyDescent="0.2">
      <c r="A9" s="209" t="s">
        <v>4</v>
      </c>
      <c r="B9" s="209"/>
      <c r="C9" s="209"/>
      <c r="D9" s="209"/>
      <c r="E9" s="209"/>
      <c r="F9" s="209"/>
      <c r="G9" s="209"/>
      <c r="H9" s="209"/>
      <c r="I9" s="209"/>
      <c r="J9" s="209"/>
      <c r="K9" s="209"/>
      <c r="L9" s="209"/>
      <c r="M9" s="209"/>
      <c r="N9" s="209"/>
      <c r="O9" s="209"/>
      <c r="P9" s="209"/>
      <c r="Q9" s="209"/>
      <c r="R9" s="209"/>
      <c r="S9" s="209"/>
    </row>
    <row r="10" spans="1:19"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1" t="str">
        <f>'1. паспорт местоположение'!$A$12</f>
        <v>O_СГЭС_21</v>
      </c>
      <c r="B12" s="251"/>
      <c r="C12" s="251"/>
      <c r="D12" s="251"/>
      <c r="E12" s="251"/>
      <c r="F12" s="251"/>
      <c r="G12" s="251"/>
      <c r="H12" s="251"/>
      <c r="I12" s="251"/>
      <c r="J12" s="251"/>
      <c r="K12" s="251"/>
      <c r="L12" s="251"/>
      <c r="M12" s="251"/>
      <c r="N12" s="251"/>
      <c r="O12" s="251"/>
      <c r="P12" s="251"/>
      <c r="Q12" s="251"/>
      <c r="R12" s="251"/>
      <c r="S12" s="251"/>
    </row>
    <row r="13" spans="1:19"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4" t="str">
        <f>'1. паспорт местоположение'!$A$15</f>
        <v>Приобретение экскаватор-погрузчик ELAZ-BL 880, 1шт.</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6" t="s">
        <v>190</v>
      </c>
      <c r="B18" s="212"/>
      <c r="C18" s="212"/>
      <c r="D18" s="212"/>
      <c r="E18" s="212"/>
      <c r="F18" s="212"/>
      <c r="G18" s="212"/>
      <c r="H18" s="212"/>
      <c r="I18" s="212"/>
      <c r="J18" s="212"/>
      <c r="K18" s="212"/>
      <c r="L18" s="212"/>
      <c r="M18" s="212"/>
      <c r="N18" s="212"/>
      <c r="O18" s="212"/>
      <c r="P18" s="212"/>
      <c r="Q18" s="212"/>
      <c r="R18" s="212"/>
      <c r="S18" s="212"/>
    </row>
    <row r="19" spans="1:20" s="13" customFormat="1" ht="15" customHeight="1" x14ac:dyDescent="0.2">
      <c r="A19" s="207"/>
      <c r="B19" s="207"/>
      <c r="C19" s="207"/>
      <c r="D19" s="207"/>
      <c r="E19" s="207"/>
      <c r="F19" s="207"/>
      <c r="G19" s="207"/>
      <c r="H19" s="207"/>
      <c r="I19" s="207"/>
      <c r="J19" s="207"/>
      <c r="K19" s="207"/>
      <c r="L19" s="207"/>
      <c r="M19" s="207"/>
      <c r="N19" s="207"/>
      <c r="O19" s="207"/>
      <c r="P19" s="207"/>
      <c r="Q19" s="207"/>
      <c r="R19" s="207"/>
      <c r="S19" s="20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10054240.439999999</v>
      </c>
      <c r="C25" s="46"/>
      <c r="D25" s="255"/>
      <c r="E25" s="255"/>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2" t="s">
        <v>195</v>
      </c>
      <c r="E26" s="252"/>
      <c r="F26" s="252"/>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2" t="s">
        <v>197</v>
      </c>
      <c r="E27" s="252"/>
      <c r="F27" s="252"/>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3" t="s">
        <v>199</v>
      </c>
      <c r="E28" s="253"/>
      <c r="F28" s="253"/>
      <c r="G28" s="81">
        <f>IFERROR(IF(B92=0,0,INDEX(A1:W100,86,MATCH(B92+15,45:45,0))),0)</f>
        <v>18696569.483367871</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287264.01257142855</v>
      </c>
      <c r="E65" s="110">
        <f t="shared" si="10"/>
        <v>287264.01257142855</v>
      </c>
      <c r="F65" s="110">
        <f t="shared" si="10"/>
        <v>287264.01257142855</v>
      </c>
      <c r="G65" s="110">
        <f t="shared" si="10"/>
        <v>287264.01257142855</v>
      </c>
      <c r="H65" s="110">
        <f t="shared" si="10"/>
        <v>287264.01257142855</v>
      </c>
      <c r="I65" s="110">
        <f t="shared" si="10"/>
        <v>287264.01257142855</v>
      </c>
      <c r="J65" s="110">
        <f t="shared" si="10"/>
        <v>287264.01257142855</v>
      </c>
      <c r="K65" s="110">
        <f t="shared" si="10"/>
        <v>287264.01257142855</v>
      </c>
      <c r="L65" s="110">
        <f t="shared" si="10"/>
        <v>287264.01257142855</v>
      </c>
      <c r="M65" s="110">
        <f t="shared" si="10"/>
        <v>287264.01257142855</v>
      </c>
      <c r="N65" s="110">
        <f t="shared" si="10"/>
        <v>287264.01257142855</v>
      </c>
      <c r="O65" s="110">
        <f t="shared" si="10"/>
        <v>287264.01257142855</v>
      </c>
      <c r="P65" s="110">
        <f t="shared" si="10"/>
        <v>287264.01257142855</v>
      </c>
      <c r="Q65" s="110">
        <f t="shared" si="10"/>
        <v>287264.01257142855</v>
      </c>
      <c r="R65" s="110">
        <f t="shared" si="10"/>
        <v>287264.01257142855</v>
      </c>
      <c r="S65" s="110">
        <f t="shared" si="10"/>
        <v>287264.01257142855</v>
      </c>
      <c r="T65" s="110">
        <f t="shared" si="10"/>
        <v>287264.01257142855</v>
      </c>
      <c r="U65" s="110">
        <f t="shared" si="10"/>
        <v>287264.01257142855</v>
      </c>
      <c r="V65" s="110">
        <f t="shared" si="10"/>
        <v>287264.01257142855</v>
      </c>
      <c r="W65" s="110">
        <f t="shared" si="10"/>
        <v>287264.01257142855</v>
      </c>
    </row>
    <row r="66" spans="1:23" ht="11.25" customHeight="1" x14ac:dyDescent="0.25">
      <c r="A66" s="75" t="s">
        <v>237</v>
      </c>
      <c r="B66" s="110">
        <f>IF(AND(B45&gt;$B$92,B45&lt;=$B$92+$B$27),B65,0)</f>
        <v>0</v>
      </c>
      <c r="C66" s="110">
        <f t="shared" ref="C66:W66" si="11">IF(AND(C45&gt;$B$92,C45&lt;=$B$92+$B$27),C65+B66,0)</f>
        <v>0</v>
      </c>
      <c r="D66" s="110">
        <f t="shared" si="11"/>
        <v>287264.01257142855</v>
      </c>
      <c r="E66" s="110">
        <f t="shared" si="11"/>
        <v>574528.02514285711</v>
      </c>
      <c r="F66" s="110">
        <f t="shared" si="11"/>
        <v>861792.03771428566</v>
      </c>
      <c r="G66" s="110">
        <f t="shared" si="11"/>
        <v>1149056.0502857142</v>
      </c>
      <c r="H66" s="110">
        <f t="shared" si="11"/>
        <v>1436320.0628571426</v>
      </c>
      <c r="I66" s="110">
        <f t="shared" si="11"/>
        <v>1723584.0754285711</v>
      </c>
      <c r="J66" s="110">
        <f t="shared" si="11"/>
        <v>2010848.0879999995</v>
      </c>
      <c r="K66" s="110">
        <f t="shared" si="11"/>
        <v>2298112.100571428</v>
      </c>
      <c r="L66" s="110">
        <f t="shared" si="11"/>
        <v>2585376.1131428564</v>
      </c>
      <c r="M66" s="110">
        <f t="shared" si="11"/>
        <v>2872640.1257142848</v>
      </c>
      <c r="N66" s="110">
        <f t="shared" si="11"/>
        <v>3159904.1382857133</v>
      </c>
      <c r="O66" s="110">
        <f t="shared" si="11"/>
        <v>3447168.1508571417</v>
      </c>
      <c r="P66" s="110">
        <f t="shared" si="11"/>
        <v>3734432.1634285701</v>
      </c>
      <c r="Q66" s="110">
        <f t="shared" si="11"/>
        <v>4021696.1759999986</v>
      </c>
      <c r="R66" s="110">
        <f t="shared" si="11"/>
        <v>4308960.188571427</v>
      </c>
      <c r="S66" s="110">
        <f t="shared" si="11"/>
        <v>4596224.2011428559</v>
      </c>
      <c r="T66" s="110">
        <f t="shared" si="11"/>
        <v>4883488.2137142848</v>
      </c>
      <c r="U66" s="110">
        <f t="shared" si="11"/>
        <v>5170752.2262857137</v>
      </c>
      <c r="V66" s="110">
        <f t="shared" si="11"/>
        <v>5458016.2388571426</v>
      </c>
      <c r="W66" s="110">
        <f t="shared" si="11"/>
        <v>5745280.2514285715</v>
      </c>
    </row>
    <row r="67" spans="1:23" ht="25.5" customHeight="1" x14ac:dyDescent="0.25">
      <c r="A67" s="111" t="s">
        <v>238</v>
      </c>
      <c r="B67" s="107">
        <f t="shared" ref="B67:W67" si="12">B64-B65</f>
        <v>0</v>
      </c>
      <c r="C67" s="107">
        <f t="shared" si="12"/>
        <v>1867174.4212495829</v>
      </c>
      <c r="D67" s="107">
        <f>D64-D65</f>
        <v>1710766.6118912613</v>
      </c>
      <c r="E67" s="107">
        <f t="shared" si="12"/>
        <v>1906492.5462605408</v>
      </c>
      <c r="F67" s="107">
        <f t="shared" si="12"/>
        <v>2121692.8240631954</v>
      </c>
      <c r="G67" s="107">
        <f t="shared" si="12"/>
        <v>2358332.6091707139</v>
      </c>
      <c r="H67" s="107">
        <f t="shared" si="12"/>
        <v>2618577.7829663968</v>
      </c>
      <c r="I67" s="107">
        <f t="shared" si="12"/>
        <v>2904815.6545221205</v>
      </c>
      <c r="J67" s="107">
        <f t="shared" si="12"/>
        <v>3219677.8256148789</v>
      </c>
      <c r="K67" s="107">
        <f t="shared" si="12"/>
        <v>3566065.4363119965</v>
      </c>
      <c r="L67" s="107">
        <f t="shared" si="12"/>
        <v>3947177.0406282428</v>
      </c>
      <c r="M67" s="107">
        <f t="shared" si="12"/>
        <v>4366539.3880470386</v>
      </c>
      <c r="N67" s="107">
        <f t="shared" si="12"/>
        <v>4828041.4157686103</v>
      </c>
      <c r="O67" s="107">
        <f t="shared" si="12"/>
        <v>5335971.7886952395</v>
      </c>
      <c r="P67" s="107">
        <f t="shared" si="12"/>
        <v>5895060.3597148526</v>
      </c>
      <c r="Q67" s="107">
        <f t="shared" si="12"/>
        <v>6510523.9621600797</v>
      </c>
      <c r="R67" s="107">
        <f t="shared" si="12"/>
        <v>7188116.9898009161</v>
      </c>
      <c r="S67" s="107">
        <f t="shared" si="12"/>
        <v>7934187.2678176286</v>
      </c>
      <c r="T67" s="107">
        <f t="shared" si="12"/>
        <v>8755737.771386195</v>
      </c>
      <c r="U67" s="107">
        <f t="shared" si="12"/>
        <v>9660494.8073334266</v>
      </c>
      <c r="V67" s="107">
        <f t="shared" si="12"/>
        <v>10656983.339382175</v>
      </c>
      <c r="W67" s="107">
        <f t="shared" si="12"/>
        <v>11754610.209472727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1710766.6118912613</v>
      </c>
      <c r="E69" s="106">
        <f>E67+E68</f>
        <v>1906492.5462605408</v>
      </c>
      <c r="F69" s="106">
        <f t="shared" ref="F69:W69" si="14">F67-F68</f>
        <v>2121692.8240631954</v>
      </c>
      <c r="G69" s="106">
        <f t="shared" si="14"/>
        <v>2358332.6091707139</v>
      </c>
      <c r="H69" s="106">
        <f t="shared" si="14"/>
        <v>2618577.7829663968</v>
      </c>
      <c r="I69" s="106">
        <f t="shared" si="14"/>
        <v>2904815.6545221205</v>
      </c>
      <c r="J69" s="106">
        <f t="shared" si="14"/>
        <v>3219677.8256148789</v>
      </c>
      <c r="K69" s="106">
        <f t="shared" si="14"/>
        <v>3566065.4363119965</v>
      </c>
      <c r="L69" s="106">
        <f t="shared" si="14"/>
        <v>3947177.0406282428</v>
      </c>
      <c r="M69" s="106">
        <f t="shared" si="14"/>
        <v>4366539.3880470386</v>
      </c>
      <c r="N69" s="106">
        <f t="shared" si="14"/>
        <v>4828041.4157686103</v>
      </c>
      <c r="O69" s="106">
        <f t="shared" si="14"/>
        <v>5335971.7886952395</v>
      </c>
      <c r="P69" s="106">
        <f t="shared" si="14"/>
        <v>5895060.3597148526</v>
      </c>
      <c r="Q69" s="106">
        <f t="shared" si="14"/>
        <v>6510523.9621600797</v>
      </c>
      <c r="R69" s="106">
        <f t="shared" si="14"/>
        <v>7188116.9898009161</v>
      </c>
      <c r="S69" s="106">
        <f t="shared" si="14"/>
        <v>7934187.2678176286</v>
      </c>
      <c r="T69" s="106">
        <f t="shared" si="14"/>
        <v>8755737.771386195</v>
      </c>
      <c r="U69" s="106">
        <f t="shared" si="14"/>
        <v>9660494.8073334266</v>
      </c>
      <c r="V69" s="106">
        <f t="shared" si="14"/>
        <v>10656983.339382175</v>
      </c>
      <c r="W69" s="106">
        <f t="shared" si="14"/>
        <v>11754610.209472727</v>
      </c>
    </row>
    <row r="70" spans="1:23" ht="12" customHeight="1" x14ac:dyDescent="0.25">
      <c r="A70" s="75" t="s">
        <v>208</v>
      </c>
      <c r="B70" s="103">
        <f t="shared" ref="B70:W70" si="15">-IF(B69&gt;0, B69*$B$35, 0)</f>
        <v>0</v>
      </c>
      <c r="C70" s="103">
        <f t="shared" si="15"/>
        <v>-373434.88424991659</v>
      </c>
      <c r="D70" s="103">
        <f t="shared" si="15"/>
        <v>-342153.32237825228</v>
      </c>
      <c r="E70" s="103">
        <f t="shared" si="15"/>
        <v>-381298.50925210817</v>
      </c>
      <c r="F70" s="103">
        <f t="shared" si="15"/>
        <v>-424338.56481263909</v>
      </c>
      <c r="G70" s="103">
        <f t="shared" si="15"/>
        <v>-471666.5218341428</v>
      </c>
      <c r="H70" s="103">
        <f t="shared" si="15"/>
        <v>-523715.55659327935</v>
      </c>
      <c r="I70" s="103">
        <f t="shared" si="15"/>
        <v>-580963.13090442412</v>
      </c>
      <c r="J70" s="103">
        <f t="shared" si="15"/>
        <v>-643935.56512297585</v>
      </c>
      <c r="K70" s="103">
        <f t="shared" si="15"/>
        <v>-713213.08726239938</v>
      </c>
      <c r="L70" s="103">
        <f t="shared" si="15"/>
        <v>-789435.40812564862</v>
      </c>
      <c r="M70" s="103">
        <f t="shared" si="15"/>
        <v>-873307.87760940776</v>
      </c>
      <c r="N70" s="103">
        <f t="shared" si="15"/>
        <v>-965608.28315372206</v>
      </c>
      <c r="O70" s="103">
        <f t="shared" si="15"/>
        <v>-1067194.3577390478</v>
      </c>
      <c r="P70" s="103">
        <f t="shared" si="15"/>
        <v>-1179012.0719429706</v>
      </c>
      <c r="Q70" s="103">
        <f t="shared" si="15"/>
        <v>-1302104.792432016</v>
      </c>
      <c r="R70" s="103">
        <f t="shared" si="15"/>
        <v>-1437623.3979601832</v>
      </c>
      <c r="S70" s="103">
        <f t="shared" si="15"/>
        <v>-1586837.4535635258</v>
      </c>
      <c r="T70" s="103">
        <f t="shared" si="15"/>
        <v>-1751147.5542772391</v>
      </c>
      <c r="U70" s="103">
        <f t="shared" si="15"/>
        <v>-1932098.9614666854</v>
      </c>
      <c r="V70" s="103">
        <f t="shared" si="15"/>
        <v>-2131396.667876435</v>
      </c>
      <c r="W70" s="103">
        <f t="shared" si="15"/>
        <v>-2350922.0418945453</v>
      </c>
    </row>
    <row r="71" spans="1:23" ht="12.75" customHeight="1" thickBot="1" x14ac:dyDescent="0.3">
      <c r="A71" s="112" t="s">
        <v>241</v>
      </c>
      <c r="B71" s="113">
        <f t="shared" ref="B71:W71" si="16">B69+B70</f>
        <v>0</v>
      </c>
      <c r="C71" s="113">
        <f>C69+C70</f>
        <v>1493739.5369996664</v>
      </c>
      <c r="D71" s="113">
        <f t="shared" si="16"/>
        <v>1368613.2895130091</v>
      </c>
      <c r="E71" s="113">
        <f t="shared" si="16"/>
        <v>1525194.0370084327</v>
      </c>
      <c r="F71" s="113">
        <f t="shared" si="16"/>
        <v>1697354.2592505564</v>
      </c>
      <c r="G71" s="113">
        <f t="shared" si="16"/>
        <v>1886666.0873365712</v>
      </c>
      <c r="H71" s="113">
        <f t="shared" si="16"/>
        <v>2094862.2263731174</v>
      </c>
      <c r="I71" s="113">
        <f t="shared" si="16"/>
        <v>2323852.5236176965</v>
      </c>
      <c r="J71" s="113">
        <f t="shared" si="16"/>
        <v>2575742.2604919029</v>
      </c>
      <c r="K71" s="113">
        <f t="shared" si="16"/>
        <v>2852852.349049597</v>
      </c>
      <c r="L71" s="113">
        <f t="shared" si="16"/>
        <v>3157741.632502594</v>
      </c>
      <c r="M71" s="113">
        <f t="shared" si="16"/>
        <v>3493231.510437631</v>
      </c>
      <c r="N71" s="113">
        <f t="shared" si="16"/>
        <v>3862433.1326148883</v>
      </c>
      <c r="O71" s="113">
        <f t="shared" si="16"/>
        <v>4268777.4309561914</v>
      </c>
      <c r="P71" s="113">
        <f t="shared" si="16"/>
        <v>4716048.2877718825</v>
      </c>
      <c r="Q71" s="113">
        <f t="shared" si="16"/>
        <v>5208419.169728064</v>
      </c>
      <c r="R71" s="113">
        <f t="shared" si="16"/>
        <v>5750493.5918407328</v>
      </c>
      <c r="S71" s="113">
        <f t="shared" si="16"/>
        <v>6347349.8142541032</v>
      </c>
      <c r="T71" s="113">
        <f t="shared" si="16"/>
        <v>7004590.2171089556</v>
      </c>
      <c r="U71" s="113">
        <f t="shared" si="16"/>
        <v>7728395.8458667416</v>
      </c>
      <c r="V71" s="113">
        <f t="shared" si="16"/>
        <v>8525586.6715057399</v>
      </c>
      <c r="W71" s="113">
        <f t="shared" si="16"/>
        <v>9403688.1675781813</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1710766.6118912613</v>
      </c>
      <c r="E74" s="107">
        <f t="shared" si="18"/>
        <v>1906492.5462605408</v>
      </c>
      <c r="F74" s="107">
        <f t="shared" si="18"/>
        <v>2121692.8240631954</v>
      </c>
      <c r="G74" s="107">
        <f t="shared" si="18"/>
        <v>2358332.6091707139</v>
      </c>
      <c r="H74" s="107">
        <f t="shared" si="18"/>
        <v>2618577.7829663968</v>
      </c>
      <c r="I74" s="107">
        <f t="shared" si="18"/>
        <v>2904815.6545221205</v>
      </c>
      <c r="J74" s="107">
        <f t="shared" si="18"/>
        <v>3219677.8256148789</v>
      </c>
      <c r="K74" s="107">
        <f t="shared" si="18"/>
        <v>3566065.4363119965</v>
      </c>
      <c r="L74" s="107">
        <f t="shared" si="18"/>
        <v>3947177.0406282428</v>
      </c>
      <c r="M74" s="107">
        <f t="shared" si="18"/>
        <v>4366539.3880470386</v>
      </c>
      <c r="N74" s="107">
        <f t="shared" si="18"/>
        <v>4828041.4157686103</v>
      </c>
      <c r="O74" s="107">
        <f t="shared" si="18"/>
        <v>5335971.7886952395</v>
      </c>
      <c r="P74" s="107">
        <f t="shared" si="18"/>
        <v>5895060.3597148526</v>
      </c>
      <c r="Q74" s="107">
        <f t="shared" si="18"/>
        <v>6510523.9621600797</v>
      </c>
      <c r="R74" s="107">
        <f t="shared" si="18"/>
        <v>7188116.9898009161</v>
      </c>
      <c r="S74" s="107">
        <f t="shared" si="18"/>
        <v>7934187.2678176286</v>
      </c>
      <c r="T74" s="107">
        <f t="shared" si="18"/>
        <v>8755737.771386195</v>
      </c>
      <c r="U74" s="107">
        <f t="shared" si="18"/>
        <v>9660494.8073334266</v>
      </c>
      <c r="V74" s="107">
        <f t="shared" si="18"/>
        <v>10656983.339382175</v>
      </c>
      <c r="W74" s="107">
        <f t="shared" si="18"/>
        <v>11754610.209472727</v>
      </c>
    </row>
    <row r="75" spans="1:23" ht="12" customHeight="1" x14ac:dyDescent="0.25">
      <c r="A75" s="75" t="s">
        <v>236</v>
      </c>
      <c r="B75" s="103">
        <f t="shared" ref="B75:W75" si="19">B65</f>
        <v>0</v>
      </c>
      <c r="C75" s="103">
        <f t="shared" si="19"/>
        <v>0</v>
      </c>
      <c r="D75" s="103">
        <f t="shared" si="19"/>
        <v>287264.01257142855</v>
      </c>
      <c r="E75" s="103">
        <f t="shared" si="19"/>
        <v>287264.01257142855</v>
      </c>
      <c r="F75" s="103">
        <f t="shared" si="19"/>
        <v>287264.01257142855</v>
      </c>
      <c r="G75" s="103">
        <f t="shared" si="19"/>
        <v>287264.01257142855</v>
      </c>
      <c r="H75" s="103">
        <f t="shared" si="19"/>
        <v>287264.01257142855</v>
      </c>
      <c r="I75" s="103">
        <f t="shared" si="19"/>
        <v>287264.01257142855</v>
      </c>
      <c r="J75" s="103">
        <f t="shared" si="19"/>
        <v>287264.01257142855</v>
      </c>
      <c r="K75" s="103">
        <f t="shared" si="19"/>
        <v>287264.01257142855</v>
      </c>
      <c r="L75" s="103">
        <f t="shared" si="19"/>
        <v>287264.01257142855</v>
      </c>
      <c r="M75" s="103">
        <f t="shared" si="19"/>
        <v>287264.01257142855</v>
      </c>
      <c r="N75" s="103">
        <f t="shared" si="19"/>
        <v>287264.01257142855</v>
      </c>
      <c r="O75" s="103">
        <f t="shared" si="19"/>
        <v>287264.01257142855</v>
      </c>
      <c r="P75" s="103">
        <f t="shared" si="19"/>
        <v>287264.01257142855</v>
      </c>
      <c r="Q75" s="103">
        <f t="shared" si="19"/>
        <v>287264.01257142855</v>
      </c>
      <c r="R75" s="103">
        <f t="shared" si="19"/>
        <v>287264.01257142855</v>
      </c>
      <c r="S75" s="103">
        <f t="shared" si="19"/>
        <v>287264.01257142855</v>
      </c>
      <c r="T75" s="103">
        <f t="shared" si="19"/>
        <v>287264.01257142855</v>
      </c>
      <c r="U75" s="103">
        <f t="shared" si="19"/>
        <v>287264.01257142855</v>
      </c>
      <c r="V75" s="103">
        <f t="shared" si="19"/>
        <v>287264.01257142855</v>
      </c>
      <c r="W75" s="103">
        <f t="shared" si="19"/>
        <v>287264.01257142855</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-342153.32237825234</v>
      </c>
      <c r="E77" s="110">
        <f>IF(SUM($B$70:E70)+SUM($B$77:D77)&gt;0,0,SUM($B$70:E70)-SUM($B$77:D77))</f>
        <v>-381298.50925210817</v>
      </c>
      <c r="F77" s="110">
        <f>IF(SUM($B$70:F70)+SUM($B$77:E77)&gt;0,0,SUM($B$70:F70)-SUM($B$77:E77))</f>
        <v>-424338.56481263903</v>
      </c>
      <c r="G77" s="110">
        <f>IF(SUM($B$70:G70)+SUM($B$77:F77)&gt;0,0,SUM($B$70:G70)-SUM($B$77:F77))</f>
        <v>-471666.52183414274</v>
      </c>
      <c r="H77" s="110">
        <f>IF(SUM($B$70:H70)+SUM($B$77:G77)&gt;0,0,SUM($B$70:H70)-SUM($B$77:G77))</f>
        <v>-523715.55659327935</v>
      </c>
      <c r="I77" s="110">
        <f>IF(SUM($B$70:I70)+SUM($B$77:H77)&gt;0,0,SUM($B$70:I70)-SUM($B$77:H77))</f>
        <v>-580963.130904424</v>
      </c>
      <c r="J77" s="110">
        <f>IF(SUM($B$70:J70)+SUM($B$77:I77)&gt;0,0,SUM($B$70:J70)-SUM($B$77:I77))</f>
        <v>-643935.56512297597</v>
      </c>
      <c r="K77" s="110">
        <f>IF(SUM($B$70:K70)+SUM($B$77:J77)&gt;0,0,SUM($B$70:K70)-SUM($B$77:J77))</f>
        <v>-713213.08726239949</v>
      </c>
      <c r="L77" s="110">
        <f>IF(SUM($B$70:L70)+SUM($B$77:K77)&gt;0,0,SUM($B$70:L70)-SUM($B$77:K77))</f>
        <v>-789435.40812564828</v>
      </c>
      <c r="M77" s="110">
        <f>IF(SUM($B$70:M70)+SUM($B$77:L77)&gt;0,0,SUM($B$70:M70)-SUM($B$77:L77))</f>
        <v>-873307.87760940753</v>
      </c>
      <c r="N77" s="110">
        <f>IF(SUM($B$70:N70)+SUM($B$77:M77)&gt;0,0,SUM($B$70:N70)-SUM($B$77:M77))</f>
        <v>-965608.28315372206</v>
      </c>
      <c r="O77" s="110">
        <f>IF(SUM($B$70:O70)+SUM($B$77:N77)&gt;0,0,SUM($B$70:O70)-SUM($B$77:N77))</f>
        <v>-1067194.3577390481</v>
      </c>
      <c r="P77" s="110">
        <f>IF(SUM($B$70:P70)+SUM($B$77:O77)&gt;0,0,SUM($B$70:P70)-SUM($B$77:O77))</f>
        <v>-1179012.0719429711</v>
      </c>
      <c r="Q77" s="110">
        <f>IF(SUM($B$70:Q70)+SUM($B$77:P77)&gt;0,0,SUM($B$70:Q70)-SUM($B$77:P77))</f>
        <v>-1302104.7924320158</v>
      </c>
      <c r="R77" s="110">
        <f>IF(SUM($B$70:R70)+SUM($B$77:Q77)&gt;0,0,SUM($B$70:R70)-SUM($B$77:Q77))</f>
        <v>-1437623.3979601823</v>
      </c>
      <c r="S77" s="110">
        <f>IF(SUM($B$70:S70)+SUM($B$77:R77)&gt;0,0,SUM($B$70:S70)-SUM($B$77:R77))</f>
        <v>-1586837.4535635263</v>
      </c>
      <c r="T77" s="110">
        <f>IF(SUM($B$70:T70)+SUM($B$77:S77)&gt;0,0,SUM($B$70:T70)-SUM($B$77:S77))</f>
        <v>-1751147.5542772394</v>
      </c>
      <c r="U77" s="110">
        <f>IF(SUM($B$70:U70)+SUM($B$77:T77)&gt;0,0,SUM($B$70:U70)-SUM($B$77:T77))</f>
        <v>-1932098.9614666868</v>
      </c>
      <c r="V77" s="110">
        <f>IF(SUM($B$70:V70)+SUM($B$77:U77)&gt;0,0,SUM($B$70:V70)-SUM($B$77:U77))</f>
        <v>-2131396.6678764336</v>
      </c>
      <c r="W77" s="110">
        <f>IF(SUM($B$70:W70)+SUM($B$77:V77)&gt;0,0,SUM($B$70:W70)-SUM($B$77:V77))</f>
        <v>-2350922.0418945439</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1642756.7904086506</v>
      </c>
      <c r="E82" s="107">
        <f t="shared" si="24"/>
        <v>1792886.4674865413</v>
      </c>
      <c r="F82" s="107">
        <f t="shared" si="24"/>
        <v>1963099.2553853274</v>
      </c>
      <c r="G82" s="107">
        <f t="shared" si="24"/>
        <v>2150267.1327408561</v>
      </c>
      <c r="H82" s="107">
        <f t="shared" si="24"/>
        <v>2356102.7329085856</v>
      </c>
      <c r="I82" s="107">
        <f t="shared" si="24"/>
        <v>2582493.7603771607</v>
      </c>
      <c r="J82" s="107">
        <f t="shared" si="24"/>
        <v>2831521.0672976635</v>
      </c>
      <c r="K82" s="107">
        <f t="shared" si="24"/>
        <v>3105478.6118949219</v>
      </c>
      <c r="L82" s="107">
        <f t="shared" si="24"/>
        <v>3406895.4959860062</v>
      </c>
      <c r="M82" s="107">
        <f t="shared" si="24"/>
        <v>3738560.2996107885</v>
      </c>
      <c r="N82" s="107">
        <f t="shared" si="24"/>
        <v>4103547.953757768</v>
      </c>
      <c r="O82" s="107">
        <f t="shared" si="24"/>
        <v>4505249.417578565</v>
      </c>
      <c r="P82" s="107">
        <f t="shared" si="24"/>
        <v>4947404.4545849571</v>
      </c>
      <c r="Q82" s="107">
        <f t="shared" si="24"/>
        <v>5434137.8333985787</v>
      </c>
      <c r="R82" s="107">
        <f t="shared" si="24"/>
        <v>5969999.3129916871</v>
      </c>
      <c r="S82" s="107">
        <f t="shared" si="24"/>
        <v>6560007.8103674678</v>
      </c>
      <c r="T82" s="107">
        <f t="shared" si="24"/>
        <v>7209700.1906671347</v>
      </c>
      <c r="U82" s="107">
        <f t="shared" si="24"/>
        <v>7925185.1661870526</v>
      </c>
      <c r="V82" s="107">
        <f t="shared" si="24"/>
        <v>8713202.8422159031</v>
      </c>
      <c r="W82" s="107">
        <f t="shared" si="24"/>
        <v>9581190.5044841636</v>
      </c>
    </row>
    <row r="83" spans="1:23" ht="12" customHeight="1" x14ac:dyDescent="0.25">
      <c r="A83" s="95" t="s">
        <v>248</v>
      </c>
      <c r="B83" s="107">
        <f>SUM($B$82:B82)</f>
        <v>0</v>
      </c>
      <c r="C83" s="107">
        <f>SUM(B82:C82)</f>
        <v>977375.2548747079</v>
      </c>
      <c r="D83" s="107">
        <f>SUM(B82:D82)</f>
        <v>2620132.0452833585</v>
      </c>
      <c r="E83" s="107">
        <f>SUM($B$82:E82)</f>
        <v>4413018.5127699003</v>
      </c>
      <c r="F83" s="107">
        <f>SUM($B$82:F82)</f>
        <v>6376117.7681552274</v>
      </c>
      <c r="G83" s="107">
        <f>SUM($B$82:G82)</f>
        <v>8526384.9008960836</v>
      </c>
      <c r="H83" s="107">
        <f>SUM($B$82:H82)</f>
        <v>10882487.63380467</v>
      </c>
      <c r="I83" s="107">
        <f>SUM($B$82:I82)</f>
        <v>13464981.394181831</v>
      </c>
      <c r="J83" s="107">
        <f>SUM($B$82:J82)</f>
        <v>16296502.461479494</v>
      </c>
      <c r="K83" s="107">
        <f>SUM($B$82:K82)</f>
        <v>19401981.073374417</v>
      </c>
      <c r="L83" s="107">
        <f>SUM($B$82:L82)</f>
        <v>22808876.569360424</v>
      </c>
      <c r="M83" s="107">
        <f>SUM($B$82:M82)</f>
        <v>26547436.868971214</v>
      </c>
      <c r="N83" s="107">
        <f>SUM($B$82:N82)</f>
        <v>30650984.82272898</v>
      </c>
      <c r="O83" s="107">
        <f>SUM($B$82:O82)</f>
        <v>35156234.240307547</v>
      </c>
      <c r="P83" s="107">
        <f>SUM($B$82:P82)</f>
        <v>40103638.694892503</v>
      </c>
      <c r="Q83" s="107">
        <f>SUM($B$82:Q82)</f>
        <v>45537776.528291084</v>
      </c>
      <c r="R83" s="107">
        <f>SUM($B$82:R82)</f>
        <v>51507775.84128277</v>
      </c>
      <c r="S83" s="107">
        <f>SUM($B$82:S82)</f>
        <v>58067783.651650235</v>
      </c>
      <c r="T83" s="107">
        <f>SUM($B$82:T82)</f>
        <v>65277483.842317373</v>
      </c>
      <c r="U83" s="107">
        <f>SUM($B$82:U82)</f>
        <v>73202669.008504421</v>
      </c>
      <c r="V83" s="107">
        <f>SUM($B$82:V82)</f>
        <v>81915871.850720316</v>
      </c>
      <c r="W83" s="107">
        <f>SUM($B$82:W82)</f>
        <v>91497062.355204478</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1453767.0711580981</v>
      </c>
      <c r="E85" s="107">
        <f t="shared" si="26"/>
        <v>1404093.0906778462</v>
      </c>
      <c r="F85" s="107">
        <f t="shared" si="26"/>
        <v>1360526.2575120248</v>
      </c>
      <c r="G85" s="107">
        <f t="shared" si="26"/>
        <v>1318799.1020234034</v>
      </c>
      <c r="H85" s="107">
        <f t="shared" si="26"/>
        <v>1278798.1685215898</v>
      </c>
      <c r="I85" s="107">
        <f t="shared" si="26"/>
        <v>1240419.6000896313</v>
      </c>
      <c r="J85" s="107">
        <f t="shared" si="26"/>
        <v>1203568.167646308</v>
      </c>
      <c r="K85" s="107">
        <f t="shared" si="26"/>
        <v>1168156.4052317974</v>
      </c>
      <c r="L85" s="107">
        <f t="shared" si="26"/>
        <v>1134103.8395329656</v>
      </c>
      <c r="M85" s="107">
        <f t="shared" si="26"/>
        <v>1101336.303032255</v>
      </c>
      <c r="N85" s="107">
        <f t="shared" si="26"/>
        <v>1069785.3213750827</v>
      </c>
      <c r="O85" s="107">
        <f t="shared" si="26"/>
        <v>1039387.5666228043</v>
      </c>
      <c r="P85" s="107">
        <f t="shared" si="26"/>
        <v>1010084.3690076408</v>
      </c>
      <c r="Q85" s="107">
        <f t="shared" si="26"/>
        <v>981821.2806465301</v>
      </c>
      <c r="R85" s="107">
        <f t="shared" si="26"/>
        <v>954547.68541518506</v>
      </c>
      <c r="S85" s="107">
        <f t="shared" si="26"/>
        <v>928216.44984275871</v>
      </c>
      <c r="T85" s="107">
        <f t="shared" si="26"/>
        <v>902783.61047116341</v>
      </c>
      <c r="U85" s="107">
        <f t="shared" si="26"/>
        <v>878208.09364001255</v>
      </c>
      <c r="V85" s="107">
        <f t="shared" si="26"/>
        <v>854451.4641159079</v>
      </c>
      <c r="W85" s="107">
        <f t="shared" si="26"/>
        <v>831477.6993902548</v>
      </c>
    </row>
    <row r="86" spans="1:23" ht="21.75" customHeight="1" x14ac:dyDescent="0.25">
      <c r="A86" s="111" t="s">
        <v>251</v>
      </c>
      <c r="B86" s="107">
        <f>SUM(B85)</f>
        <v>0</v>
      </c>
      <c r="C86" s="107">
        <f t="shared" ref="C86:W86" si="27">C85+B86</f>
        <v>977375.2548747079</v>
      </c>
      <c r="D86" s="107">
        <f t="shared" si="27"/>
        <v>2431142.3260328062</v>
      </c>
      <c r="E86" s="107">
        <f t="shared" si="27"/>
        <v>3835235.4167106524</v>
      </c>
      <c r="F86" s="107">
        <f t="shared" si="27"/>
        <v>5195761.674222677</v>
      </c>
      <c r="G86" s="107">
        <f t="shared" si="27"/>
        <v>6514560.7762460802</v>
      </c>
      <c r="H86" s="107">
        <f t="shared" si="27"/>
        <v>7793358.9447676698</v>
      </c>
      <c r="I86" s="107">
        <f t="shared" si="27"/>
        <v>9033778.5448573008</v>
      </c>
      <c r="J86" s="107">
        <f t="shared" si="27"/>
        <v>10237346.712503608</v>
      </c>
      <c r="K86" s="107">
        <f t="shared" si="27"/>
        <v>11405503.117735406</v>
      </c>
      <c r="L86" s="107">
        <f t="shared" si="27"/>
        <v>12539606.957268372</v>
      </c>
      <c r="M86" s="107">
        <f t="shared" si="27"/>
        <v>13640943.260300627</v>
      </c>
      <c r="N86" s="107">
        <f t="shared" si="27"/>
        <v>14710728.58167571</v>
      </c>
      <c r="O86" s="107">
        <f t="shared" si="27"/>
        <v>15750116.148298515</v>
      </c>
      <c r="P86" s="107">
        <f t="shared" si="27"/>
        <v>16760200.517306156</v>
      </c>
      <c r="Q86" s="107">
        <f t="shared" si="27"/>
        <v>17742021.797952686</v>
      </c>
      <c r="R86" s="107">
        <f t="shared" si="27"/>
        <v>18696569.483367871</v>
      </c>
      <c r="S86" s="107">
        <f t="shared" si="27"/>
        <v>19624785.93321063</v>
      </c>
      <c r="T86" s="107">
        <f t="shared" si="27"/>
        <v>20527569.543681793</v>
      </c>
      <c r="U86" s="107">
        <f t="shared" si="27"/>
        <v>21405777.637321804</v>
      </c>
      <c r="V86" s="107">
        <f t="shared" si="27"/>
        <v>22260229.10143771</v>
      </c>
      <c r="W86" s="107">
        <f t="shared" si="27"/>
        <v>23091706.800827965</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D29E2-9A1C-4C90-97E5-1FAE7E860314}">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D41" sqref="D41:D42"/>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0" t="str">
        <f>'1. паспорт местоположение'!$A$5:$C$5</f>
        <v>Год раскрытия информации: 2025 год</v>
      </c>
      <c r="B5" s="210"/>
      <c r="C5" s="210"/>
      <c r="D5" s="210"/>
      <c r="E5" s="210"/>
      <c r="F5" s="210"/>
      <c r="G5" s="210"/>
      <c r="H5" s="210"/>
      <c r="I5" s="210"/>
      <c r="J5" s="21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1" t="s">
        <v>3</v>
      </c>
      <c r="B7" s="211"/>
      <c r="C7" s="211"/>
      <c r="D7" s="211"/>
      <c r="E7" s="211"/>
      <c r="F7" s="211"/>
      <c r="G7" s="211"/>
      <c r="H7" s="211"/>
      <c r="I7" s="211"/>
      <c r="J7" s="211"/>
    </row>
    <row r="8" spans="1:40" x14ac:dyDescent="0.25">
      <c r="A8" s="249"/>
      <c r="B8" s="249"/>
      <c r="C8" s="249"/>
      <c r="D8" s="249"/>
      <c r="E8" s="249"/>
      <c r="F8" s="249"/>
      <c r="G8" s="249"/>
      <c r="H8" s="249"/>
      <c r="I8" s="249"/>
      <c r="J8" s="249"/>
    </row>
    <row r="9" spans="1:40" x14ac:dyDescent="0.25">
      <c r="A9" s="212" t="s">
        <v>4</v>
      </c>
      <c r="B9" s="212"/>
      <c r="C9" s="212"/>
      <c r="D9" s="212"/>
      <c r="E9" s="212"/>
      <c r="F9" s="212"/>
      <c r="G9" s="212"/>
      <c r="H9" s="212"/>
      <c r="I9" s="212"/>
      <c r="J9" s="212"/>
    </row>
    <row r="10" spans="1:40" x14ac:dyDescent="0.25">
      <c r="A10" s="207" t="s">
        <v>5</v>
      </c>
      <c r="B10" s="207"/>
      <c r="C10" s="207"/>
      <c r="D10" s="207"/>
      <c r="E10" s="207"/>
      <c r="F10" s="207"/>
      <c r="G10" s="207"/>
      <c r="H10" s="207"/>
      <c r="I10" s="207"/>
      <c r="J10" s="207"/>
    </row>
    <row r="11" spans="1:40" x14ac:dyDescent="0.25">
      <c r="A11" s="249"/>
      <c r="B11" s="249"/>
      <c r="C11" s="249"/>
      <c r="D11" s="249"/>
      <c r="E11" s="249"/>
      <c r="F11" s="249"/>
      <c r="G11" s="249"/>
      <c r="H11" s="249"/>
      <c r="I11" s="249"/>
      <c r="J11" s="249"/>
    </row>
    <row r="12" spans="1:40" x14ac:dyDescent="0.25">
      <c r="A12" s="212" t="str">
        <f>'1. паспорт местоположение'!$A$12</f>
        <v>O_СГЭС_21</v>
      </c>
      <c r="B12" s="212"/>
      <c r="C12" s="212"/>
      <c r="D12" s="212"/>
      <c r="E12" s="212"/>
      <c r="F12" s="212"/>
      <c r="G12" s="212"/>
      <c r="H12" s="212"/>
      <c r="I12" s="212"/>
      <c r="J12" s="212"/>
    </row>
    <row r="13" spans="1:40" x14ac:dyDescent="0.25">
      <c r="A13" s="207" t="s">
        <v>7</v>
      </c>
      <c r="B13" s="207"/>
      <c r="C13" s="207"/>
      <c r="D13" s="207"/>
      <c r="E13" s="207"/>
      <c r="F13" s="207"/>
      <c r="G13" s="207"/>
      <c r="H13" s="207"/>
      <c r="I13" s="207"/>
      <c r="J13" s="207"/>
    </row>
    <row r="14" spans="1:40" x14ac:dyDescent="0.25">
      <c r="A14" s="207"/>
      <c r="B14" s="207"/>
      <c r="C14" s="207"/>
      <c r="D14" s="207"/>
      <c r="E14" s="207"/>
      <c r="F14" s="207"/>
      <c r="G14" s="207"/>
      <c r="H14" s="207"/>
      <c r="I14" s="207"/>
      <c r="J14" s="207"/>
    </row>
    <row r="15" spans="1:40" x14ac:dyDescent="0.25">
      <c r="A15" s="206" t="str">
        <f>'1. паспорт местоположение'!$A$15</f>
        <v>Приобретение экскаватор-погрузчик ELAZ-BL 880, 1шт.</v>
      </c>
      <c r="B15" s="206"/>
      <c r="C15" s="206"/>
      <c r="D15" s="206"/>
      <c r="E15" s="206"/>
      <c r="F15" s="206"/>
      <c r="G15" s="206"/>
      <c r="H15" s="206"/>
      <c r="I15" s="206"/>
      <c r="J15" s="206"/>
    </row>
    <row r="16" spans="1:40" x14ac:dyDescent="0.25">
      <c r="A16" s="207" t="s">
        <v>8</v>
      </c>
      <c r="B16" s="207"/>
      <c r="C16" s="207"/>
      <c r="D16" s="207"/>
      <c r="E16" s="207"/>
      <c r="F16" s="207"/>
      <c r="G16" s="207"/>
      <c r="H16" s="207"/>
      <c r="I16" s="207"/>
      <c r="J16" s="20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6" t="s">
        <v>263</v>
      </c>
      <c r="B19" s="256"/>
      <c r="C19" s="256"/>
      <c r="D19" s="256"/>
      <c r="E19" s="256"/>
      <c r="F19" s="256"/>
      <c r="G19" s="256"/>
      <c r="H19" s="256"/>
      <c r="I19" s="256"/>
      <c r="J19" s="256"/>
    </row>
    <row r="20" spans="1:10" customFormat="1" x14ac:dyDescent="0.25">
      <c r="A20" s="138"/>
      <c r="B20" s="138"/>
      <c r="C20" s="135"/>
      <c r="D20" s="135"/>
      <c r="E20" s="135"/>
      <c r="F20" s="135"/>
      <c r="G20" s="135"/>
      <c r="H20" s="135"/>
      <c r="I20" s="135"/>
      <c r="J20" s="135"/>
    </row>
    <row r="21" spans="1:10" customFormat="1" x14ac:dyDescent="0.25">
      <c r="A21" s="222" t="s">
        <v>264</v>
      </c>
      <c r="B21" s="222" t="s">
        <v>265</v>
      </c>
      <c r="C21" s="221" t="s">
        <v>266</v>
      </c>
      <c r="D21" s="221"/>
      <c r="E21" s="221"/>
      <c r="F21" s="221"/>
      <c r="G21" s="222" t="s">
        <v>267</v>
      </c>
      <c r="H21" s="223" t="s">
        <v>268</v>
      </c>
      <c r="I21" s="222" t="s">
        <v>269</v>
      </c>
      <c r="J21" s="222" t="s">
        <v>270</v>
      </c>
    </row>
    <row r="22" spans="1:10" customFormat="1" ht="46.5" customHeight="1" x14ac:dyDescent="0.25">
      <c r="A22" s="222"/>
      <c r="B22" s="222"/>
      <c r="C22" s="225" t="s">
        <v>271</v>
      </c>
      <c r="D22" s="225"/>
      <c r="E22" s="228" t="s">
        <v>272</v>
      </c>
      <c r="F22" s="229"/>
      <c r="G22" s="222"/>
      <c r="H22" s="224"/>
      <c r="I22" s="222"/>
      <c r="J22" s="222"/>
    </row>
    <row r="23" spans="1:10" customFormat="1" ht="31.5" x14ac:dyDescent="0.25">
      <c r="A23" s="222"/>
      <c r="B23" s="222"/>
      <c r="C23" s="139" t="s">
        <v>273</v>
      </c>
      <c r="D23" s="139" t="s">
        <v>274</v>
      </c>
      <c r="E23" s="139" t="s">
        <v>273</v>
      </c>
      <c r="F23" s="139" t="s">
        <v>274</v>
      </c>
      <c r="G23" s="222"/>
      <c r="H23" s="225"/>
      <c r="I23" s="222"/>
      <c r="J23" s="22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46676</v>
      </c>
      <c r="E39" s="146" t="s">
        <v>83</v>
      </c>
      <c r="F39" s="146" t="s">
        <v>83</v>
      </c>
      <c r="G39" s="147" t="s">
        <v>551</v>
      </c>
      <c r="H39" s="147" t="s">
        <v>551</v>
      </c>
      <c r="I39" s="147" t="s">
        <v>552</v>
      </c>
      <c r="J39" s="147" t="s">
        <v>553</v>
      </c>
    </row>
    <row r="40" spans="1:10" customFormat="1" x14ac:dyDescent="0.25">
      <c r="A40" s="140" t="s">
        <v>303</v>
      </c>
      <c r="B40" s="149" t="s">
        <v>304</v>
      </c>
      <c r="C40" s="146">
        <v>45956</v>
      </c>
      <c r="D40" s="146">
        <v>46686</v>
      </c>
      <c r="E40" s="146" t="s">
        <v>83</v>
      </c>
      <c r="F40" s="146" t="s">
        <v>83</v>
      </c>
      <c r="G40" s="147" t="s">
        <v>551</v>
      </c>
      <c r="H40" s="147" t="s">
        <v>551</v>
      </c>
      <c r="I40" s="147" t="s">
        <v>552</v>
      </c>
      <c r="J40" s="147" t="s">
        <v>553</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31.5" x14ac:dyDescent="0.25">
      <c r="A53" s="140" t="s">
        <v>327</v>
      </c>
      <c r="B53" s="150" t="s">
        <v>328</v>
      </c>
      <c r="C53" s="146">
        <v>46006</v>
      </c>
      <c r="D53" s="146" t="s">
        <v>541</v>
      </c>
      <c r="E53" s="146" t="s">
        <v>83</v>
      </c>
      <c r="F53" s="146" t="s">
        <v>83</v>
      </c>
      <c r="G53" s="147" t="s">
        <v>551</v>
      </c>
      <c r="H53" s="147" t="s">
        <v>551</v>
      </c>
      <c r="I53" s="147" t="s">
        <v>552</v>
      </c>
      <c r="J53" s="147" t="s">
        <v>553</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2024-10-24T20:21:09Z</dcterms:created>
  <dcterms:modified xsi:type="dcterms:W3CDTF">2025-07-24T08:48:52Z</dcterms:modified>
</cp:coreProperties>
</file>