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040F0B07-FD4D-4672-9952-565BA7CE152F}" xr6:coauthVersionLast="45" xr6:coauthVersionMax="47" xr10:uidLastSave="{00000000-0000-0000-0000-000000000000}"/>
  <bookViews>
    <workbookView xWindow="-120" yWindow="-120" windowWidth="29040" windowHeight="15720" firstSheet="6"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4" i="10" l="1"/>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c r="Q68" i="8"/>
  <c r="Q76" i="8" s="1"/>
  <c r="Q81" i="8"/>
  <c r="R65" i="8"/>
  <c r="R75" i="8" s="1"/>
  <c r="R68" i="8"/>
  <c r="R76" i="8" s="1"/>
  <c r="R81" i="8"/>
  <c r="S63" i="8"/>
  <c r="S65" i="8"/>
  <c r="S75" i="8" s="1"/>
  <c r="S68" i="8"/>
  <c r="S76" i="8"/>
  <c r="S81" i="8"/>
  <c r="T63" i="8"/>
  <c r="T65" i="8"/>
  <c r="T75" i="8" s="1"/>
  <c r="T68" i="8"/>
  <c r="T76" i="8"/>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0" i="8" s="1"/>
  <c r="C60" i="8"/>
  <c r="E66" i="8"/>
  <c r="F66" i="8" s="1"/>
  <c r="G66" i="8" s="1"/>
  <c r="H66" i="8" s="1"/>
  <c r="I66" i="8" s="1"/>
  <c r="J66" i="8" s="1"/>
  <c r="K66" i="8" s="1"/>
  <c r="L66" i="8" s="1"/>
  <c r="M66" i="8" s="1"/>
  <c r="N66" i="8" s="1"/>
  <c r="O66" i="8" s="1"/>
  <c r="P66" i="8" s="1"/>
  <c r="Q66" i="8" s="1"/>
  <c r="R66" i="8" s="1"/>
  <c r="S66" i="8" s="1"/>
  <c r="T66" i="8" s="1"/>
  <c r="U66" i="8" s="1"/>
  <c r="V66" i="8" s="1"/>
  <c r="W66" i="8" s="1"/>
  <c r="E47" i="8"/>
  <c r="E61" i="8" s="1"/>
  <c r="C62" i="8"/>
  <c r="C48" i="8"/>
  <c r="C57" i="8" s="1"/>
  <c r="B48" i="8"/>
  <c r="B57" i="8" s="1"/>
  <c r="B79" i="8" s="1"/>
  <c r="C61" i="8"/>
  <c r="C58" i="8" s="1"/>
  <c r="B62" i="8"/>
  <c r="C79" i="8"/>
  <c r="E48" i="8"/>
  <c r="E57" i="8" s="1"/>
  <c r="E79" i="8" s="1"/>
  <c r="D62" i="8"/>
  <c r="B59" i="8"/>
  <c r="D48" i="8"/>
  <c r="D57" i="8" s="1"/>
  <c r="E62" i="8"/>
  <c r="D61" i="8"/>
  <c r="E60" i="8"/>
  <c r="D59" i="8"/>
  <c r="B61" i="8"/>
  <c r="E59" i="8"/>
  <c r="F47" i="8"/>
  <c r="D58" i="8" l="1"/>
  <c r="D79" i="8"/>
  <c r="C64" i="8"/>
  <c r="C67" i="8" s="1"/>
  <c r="C69" i="8" s="1"/>
  <c r="C78" i="8"/>
  <c r="B58" i="8"/>
  <c r="B64" i="8" s="1"/>
  <c r="B67" i="8" s="1"/>
  <c r="B69" i="8" s="1"/>
  <c r="C74" i="8"/>
  <c r="E58" i="8"/>
  <c r="E64" i="8" s="1"/>
  <c r="E67" i="8" s="1"/>
  <c r="E78" i="8"/>
  <c r="B74" i="8"/>
  <c r="C70" i="8"/>
  <c r="C71" i="8" s="1"/>
  <c r="F62" i="8"/>
  <c r="F59" i="8"/>
  <c r="F60" i="8"/>
  <c r="F48" i="8"/>
  <c r="F57" i="8" s="1"/>
  <c r="F61" i="8"/>
  <c r="G47" i="8"/>
  <c r="D64" i="8"/>
  <c r="D67" i="8" s="1"/>
  <c r="D78" i="8"/>
  <c r="B78" i="8" l="1"/>
  <c r="F58" i="8"/>
  <c r="G59" i="8"/>
  <c r="G60" i="8"/>
  <c r="G61" i="8"/>
  <c r="H47" i="8"/>
  <c r="G62" i="8"/>
  <c r="G48" i="8"/>
  <c r="G57" i="8" s="1"/>
  <c r="F64" i="8"/>
  <c r="F67" i="8" s="1"/>
  <c r="F79" i="8"/>
  <c r="F78" i="8"/>
  <c r="D74" i="8"/>
  <c r="D69" i="8"/>
  <c r="B70" i="8"/>
  <c r="B71" i="8" s="1"/>
  <c r="E74" i="8"/>
  <c r="E69" i="8"/>
  <c r="G79" i="8" l="1"/>
  <c r="B77" i="8"/>
  <c r="B82" i="8" s="1"/>
  <c r="G58" i="8"/>
  <c r="G78" i="8" s="1"/>
  <c r="E70" i="8"/>
  <c r="E71" i="8" s="1"/>
  <c r="D70" i="8"/>
  <c r="D71" i="8" s="1"/>
  <c r="F74" i="8"/>
  <c r="F69" i="8"/>
  <c r="H60" i="8"/>
  <c r="H48" i="8"/>
  <c r="H57" i="8" s="1"/>
  <c r="H61" i="8"/>
  <c r="I47" i="8"/>
  <c r="H62" i="8"/>
  <c r="H59" i="8"/>
  <c r="H58" i="8" l="1"/>
  <c r="H78" i="8" s="1"/>
  <c r="H79" i="8"/>
  <c r="C77" i="8"/>
  <c r="C82" i="8" s="1"/>
  <c r="C85" i="8" s="1"/>
  <c r="G64" i="8"/>
  <c r="G67" i="8" s="1"/>
  <c r="I61" i="8"/>
  <c r="J47" i="8"/>
  <c r="I62" i="8"/>
  <c r="I48" i="8"/>
  <c r="I57" i="8" s="1"/>
  <c r="I59" i="8"/>
  <c r="I60" i="8"/>
  <c r="F70" i="8"/>
  <c r="F71" i="8" s="1"/>
  <c r="B83" i="8"/>
  <c r="B87" i="8"/>
  <c r="C87" i="8" l="1"/>
  <c r="H64" i="8"/>
  <c r="H67" i="8" s="1"/>
  <c r="H74" i="8" s="1"/>
  <c r="I58" i="8"/>
  <c r="I64" i="8" s="1"/>
  <c r="I67" i="8" s="1"/>
  <c r="C83" i="8"/>
  <c r="C88" i="8" s="1"/>
  <c r="B85" i="8"/>
  <c r="B86" i="8" s="1"/>
  <c r="C86" i="8" s="1"/>
  <c r="C89" i="8" s="1"/>
  <c r="I79" i="8"/>
  <c r="G74" i="8"/>
  <c r="G69" i="8"/>
  <c r="D77" i="8"/>
  <c r="D82" i="8" s="1"/>
  <c r="J62" i="8"/>
  <c r="J59" i="8"/>
  <c r="J60" i="8"/>
  <c r="J48" i="8"/>
  <c r="J57" i="8" s="1"/>
  <c r="J61" i="8"/>
  <c r="K47" i="8"/>
  <c r="I78" i="8" l="1"/>
  <c r="H69" i="8"/>
  <c r="E77" i="8"/>
  <c r="E82" i="8" s="1"/>
  <c r="E85" i="8" s="1"/>
  <c r="B88" i="8"/>
  <c r="H70" i="8"/>
  <c r="H71" i="8" s="1"/>
  <c r="G70" i="8"/>
  <c r="G71" i="8" s="1"/>
  <c r="K59" i="8"/>
  <c r="K60" i="8"/>
  <c r="K61" i="8"/>
  <c r="L47" i="8"/>
  <c r="K62" i="8"/>
  <c r="K48" i="8"/>
  <c r="K57" i="8" s="1"/>
  <c r="J58" i="8"/>
  <c r="B89" i="8"/>
  <c r="D85" i="8"/>
  <c r="D86" i="8" s="1"/>
  <c r="D89" i="8" s="1"/>
  <c r="D83" i="8"/>
  <c r="D88" i="8" s="1"/>
  <c r="D87" i="8"/>
  <c r="J64" i="8"/>
  <c r="J67" i="8" s="1"/>
  <c r="J79" i="8"/>
  <c r="J78" i="8"/>
  <c r="I74" i="8"/>
  <c r="I69" i="8"/>
  <c r="F77" i="8" l="1"/>
  <c r="F82" i="8" s="1"/>
  <c r="F85" i="8" s="1"/>
  <c r="F87" i="8"/>
  <c r="F83" i="8"/>
  <c r="E83" i="8"/>
  <c r="E88" i="8" s="1"/>
  <c r="E87" i="8"/>
  <c r="K58" i="8"/>
  <c r="K78" i="8" s="1"/>
  <c r="I70" i="8"/>
  <c r="I71" i="8"/>
  <c r="L60" i="8"/>
  <c r="L48" i="8"/>
  <c r="L57" i="8" s="1"/>
  <c r="L61" i="8"/>
  <c r="M47" i="8"/>
  <c r="L62" i="8"/>
  <c r="L59" i="8"/>
  <c r="J74" i="8"/>
  <c r="J69" i="8"/>
  <c r="E86" i="8"/>
  <c r="E89" i="8" s="1"/>
  <c r="K79" i="8"/>
  <c r="K64" i="8" l="1"/>
  <c r="K67" i="8" s="1"/>
  <c r="G77" i="8"/>
  <c r="G82" i="8" s="1"/>
  <c r="G83" i="8" s="1"/>
  <c r="G88" i="8" s="1"/>
  <c r="F88" i="8"/>
  <c r="J70" i="8"/>
  <c r="J71" i="8" s="1"/>
  <c r="G87" i="8"/>
  <c r="K74" i="8"/>
  <c r="K69" i="8"/>
  <c r="M61" i="8"/>
  <c r="N47" i="8"/>
  <c r="M62" i="8"/>
  <c r="M48" i="8"/>
  <c r="M57" i="8" s="1"/>
  <c r="M59" i="8"/>
  <c r="M60" i="8"/>
  <c r="F86" i="8"/>
  <c r="F89" i="8" s="1"/>
  <c r="L58" i="8"/>
  <c r="L64" i="8" s="1"/>
  <c r="L67" i="8" s="1"/>
  <c r="L79" i="8"/>
  <c r="G85" i="8" l="1"/>
  <c r="H77" i="8"/>
  <c r="H82" i="8" s="1"/>
  <c r="H85" i="8" s="1"/>
  <c r="H87" i="8"/>
  <c r="L74" i="8"/>
  <c r="L69" i="8"/>
  <c r="M79" i="8"/>
  <c r="L78" i="8"/>
  <c r="N62" i="8"/>
  <c r="N59" i="8"/>
  <c r="N60" i="8"/>
  <c r="N48" i="8"/>
  <c r="N57" i="8" s="1"/>
  <c r="N61" i="8"/>
  <c r="O47" i="8"/>
  <c r="K70" i="8"/>
  <c r="M58" i="8"/>
  <c r="M78" i="8" s="1"/>
  <c r="G86" i="8"/>
  <c r="G89" i="8" s="1"/>
  <c r="I77" i="8"/>
  <c r="I82" i="8" s="1"/>
  <c r="H83" i="8" l="1"/>
  <c r="H88" i="8" s="1"/>
  <c r="O59" i="8"/>
  <c r="O60" i="8"/>
  <c r="O61" i="8"/>
  <c r="P47" i="8"/>
  <c r="O62" i="8"/>
  <c r="O48" i="8"/>
  <c r="O57" i="8" s="1"/>
  <c r="N58" i="8"/>
  <c r="N78" i="8" s="1"/>
  <c r="M64" i="8"/>
  <c r="M67" i="8" s="1"/>
  <c r="I85" i="8"/>
  <c r="I83" i="8"/>
  <c r="I88" i="8" s="1"/>
  <c r="I87" i="8"/>
  <c r="J77" i="8"/>
  <c r="J82" i="8" s="1"/>
  <c r="J85" i="8" s="1"/>
  <c r="K71" i="8"/>
  <c r="N79" i="8"/>
  <c r="H86" i="8"/>
  <c r="H89" i="8" s="1"/>
  <c r="L70" i="8"/>
  <c r="L71" i="8"/>
  <c r="N64" i="8" l="1"/>
  <c r="N67" i="8" s="1"/>
  <c r="J87" i="8"/>
  <c r="K77" i="8"/>
  <c r="K82" i="8" s="1"/>
  <c r="K87" i="8" s="1"/>
  <c r="I86" i="8"/>
  <c r="I89" i="8" s="1"/>
  <c r="O58" i="8"/>
  <c r="M74" i="8"/>
  <c r="M69" i="8"/>
  <c r="P60" i="8"/>
  <c r="P61" i="8"/>
  <c r="Q47" i="8"/>
  <c r="P62" i="8"/>
  <c r="P59" i="8"/>
  <c r="P48" i="8"/>
  <c r="P57" i="8" s="1"/>
  <c r="N74" i="8"/>
  <c r="N69" i="8"/>
  <c r="J83" i="8"/>
  <c r="J88" i="8" s="1"/>
  <c r="O64" i="8"/>
  <c r="O67" i="8" s="1"/>
  <c r="O78" i="8"/>
  <c r="O79" i="8"/>
  <c r="J86" i="8" l="1"/>
  <c r="J89" i="8" s="1"/>
  <c r="K83" i="8"/>
  <c r="K88" i="8" s="1"/>
  <c r="M70" i="8"/>
  <c r="M71" i="8"/>
  <c r="O74" i="8"/>
  <c r="O69" i="8"/>
  <c r="Q61" i="8"/>
  <c r="R47" i="8"/>
  <c r="Q62" i="8"/>
  <c r="Q59" i="8"/>
  <c r="Q60" i="8"/>
  <c r="Q48" i="8"/>
  <c r="Q57" i="8" s="1"/>
  <c r="N70" i="8"/>
  <c r="N71" i="8" s="1"/>
  <c r="P79" i="8"/>
  <c r="K85" i="8"/>
  <c r="K86" i="8" s="1"/>
  <c r="K89" i="8" s="1"/>
  <c r="P58" i="8"/>
  <c r="P78" i="8" s="1"/>
  <c r="L77" i="8"/>
  <c r="L82" i="8" s="1"/>
  <c r="L85" i="8" l="1"/>
  <c r="L86" i="8" s="1"/>
  <c r="L89" i="8" s="1"/>
  <c r="L87" i="8"/>
  <c r="L83" i="8"/>
  <c r="L88" i="8" s="1"/>
  <c r="P64" i="8"/>
  <c r="P67" i="8" s="1"/>
  <c r="Q58" i="8"/>
  <c r="Q78" i="8" s="1"/>
  <c r="O70" i="8"/>
  <c r="O71" i="8" s="1"/>
  <c r="Q79" i="8"/>
  <c r="R62" i="8"/>
  <c r="R59" i="8"/>
  <c r="R60" i="8"/>
  <c r="B29" i="8" s="1"/>
  <c r="R61" i="8"/>
  <c r="R48" i="8"/>
  <c r="R57" i="8" s="1"/>
  <c r="S47" i="8"/>
  <c r="M77" i="8"/>
  <c r="M82" i="8" s="1"/>
  <c r="Q64" i="8" l="1"/>
  <c r="Q67" i="8" s="1"/>
  <c r="B32" i="8"/>
  <c r="N77" i="8"/>
  <c r="N82" i="8" s="1"/>
  <c r="N87" i="8" s="1"/>
  <c r="R79" i="8"/>
  <c r="P74" i="8"/>
  <c r="P69" i="8"/>
  <c r="M85" i="8"/>
  <c r="M86" i="8" s="1"/>
  <c r="M89" i="8" s="1"/>
  <c r="M83" i="8"/>
  <c r="M88" i="8" s="1"/>
  <c r="M87" i="8"/>
  <c r="Q74" i="8"/>
  <c r="Q69" i="8"/>
  <c r="O77" i="8"/>
  <c r="O82" i="8" s="1"/>
  <c r="S48" i="8"/>
  <c r="S57" i="8" s="1"/>
  <c r="S61" i="8"/>
  <c r="S62" i="8"/>
  <c r="S59" i="8"/>
  <c r="S60" i="8"/>
  <c r="T47" i="8"/>
  <c r="R58" i="8"/>
  <c r="B26" i="8" s="1"/>
  <c r="N83" i="8" l="1"/>
  <c r="N85" i="8"/>
  <c r="T48" i="8"/>
  <c r="T57" i="8" s="1"/>
  <c r="T61" i="8"/>
  <c r="T62" i="8"/>
  <c r="T59" i="8"/>
  <c r="T60" i="8"/>
  <c r="U47" i="8"/>
  <c r="P70" i="8"/>
  <c r="P77" i="8" s="1"/>
  <c r="P82" i="8" s="1"/>
  <c r="R64" i="8"/>
  <c r="R67" i="8" s="1"/>
  <c r="S79" i="8"/>
  <c r="S58" i="8"/>
  <c r="S78" i="8" s="1"/>
  <c r="O85" i="8"/>
  <c r="O83" i="8"/>
  <c r="O88" i="8" s="1"/>
  <c r="O87" i="8"/>
  <c r="R78" i="8"/>
  <c r="N88" i="8"/>
  <c r="Q70" i="8"/>
  <c r="N86" i="8"/>
  <c r="N89" i="8" s="1"/>
  <c r="Q77" i="8" l="1"/>
  <c r="Q82" i="8" s="1"/>
  <c r="Q85" i="8" s="1"/>
  <c r="T58" i="8"/>
  <c r="P85" i="8"/>
  <c r="P83" i="8"/>
  <c r="P88" i="8" s="1"/>
  <c r="P87" i="8"/>
  <c r="O86" i="8"/>
  <c r="O89" i="8" s="1"/>
  <c r="S64" i="8"/>
  <c r="S67" i="8" s="1"/>
  <c r="R74" i="8"/>
  <c r="R69" i="8"/>
  <c r="U48" i="8"/>
  <c r="U57" i="8" s="1"/>
  <c r="U61" i="8"/>
  <c r="U62" i="8"/>
  <c r="U59" i="8"/>
  <c r="U60" i="8"/>
  <c r="V47" i="8"/>
  <c r="P71" i="8"/>
  <c r="T64" i="8"/>
  <c r="T67" i="8" s="1"/>
  <c r="T79" i="8"/>
  <c r="T78" i="8"/>
  <c r="Q71" i="8"/>
  <c r="Q87" i="8" l="1"/>
  <c r="Q83" i="8"/>
  <c r="Q88" i="8" s="1"/>
  <c r="V48" i="8"/>
  <c r="V57" i="8" s="1"/>
  <c r="V61" i="8"/>
  <c r="V62" i="8"/>
  <c r="V59" i="8"/>
  <c r="V60" i="8"/>
  <c r="W47" i="8"/>
  <c r="S74" i="8"/>
  <c r="S69" i="8"/>
  <c r="P86" i="8"/>
  <c r="P89" i="8" s="1"/>
  <c r="U79" i="8"/>
  <c r="T74" i="8"/>
  <c r="T69" i="8"/>
  <c r="U58" i="8"/>
  <c r="U64" i="8" s="1"/>
  <c r="U67" i="8" s="1"/>
  <c r="R70" i="8"/>
  <c r="R77" i="8" s="1"/>
  <c r="R82" i="8" s="1"/>
  <c r="Q86" i="8" l="1"/>
  <c r="Q89" i="8" s="1"/>
  <c r="V58" i="8"/>
  <c r="R71" i="8"/>
  <c r="R85" i="8"/>
  <c r="R86" i="8" s="1"/>
  <c r="R83" i="8"/>
  <c r="R88" i="8" s="1"/>
  <c r="R87" i="8"/>
  <c r="U74" i="8"/>
  <c r="U69" i="8"/>
  <c r="U78" i="8"/>
  <c r="S70" i="8"/>
  <c r="S77" i="8" s="1"/>
  <c r="S82" i="8" s="1"/>
  <c r="T70" i="8"/>
  <c r="T71" i="8"/>
  <c r="W48" i="8"/>
  <c r="W57" i="8" s="1"/>
  <c r="W61" i="8"/>
  <c r="W62" i="8"/>
  <c r="W59" i="8"/>
  <c r="W60" i="8"/>
  <c r="V64" i="8"/>
  <c r="V67" i="8" s="1"/>
  <c r="V79" i="8"/>
  <c r="V78" i="8"/>
  <c r="W58" i="8" l="1"/>
  <c r="S85" i="8"/>
  <c r="S86" i="8" s="1"/>
  <c r="S89" i="8" s="1"/>
  <c r="S83" i="8"/>
  <c r="S88" i="8" s="1"/>
  <c r="S87" i="8"/>
  <c r="W64" i="8"/>
  <c r="W67" i="8" s="1"/>
  <c r="W79" i="8"/>
  <c r="W78" i="8"/>
  <c r="S71" i="8"/>
  <c r="V74" i="8"/>
  <c r="V69" i="8"/>
  <c r="T77" i="8"/>
  <c r="T82" i="8" s="1"/>
  <c r="U70" i="8"/>
  <c r="G28" i="8"/>
  <c r="R89" i="8"/>
  <c r="U77" i="8" l="1"/>
  <c r="U82" i="8" s="1"/>
  <c r="W74" i="8"/>
  <c r="W69" i="8"/>
  <c r="V70" i="8"/>
  <c r="V77" i="8" s="1"/>
  <c r="V82" i="8" s="1"/>
  <c r="T85" i="8"/>
  <c r="T86" i="8" s="1"/>
  <c r="T89" i="8" s="1"/>
  <c r="T87" i="8"/>
  <c r="T83" i="8"/>
  <c r="T88" i="8" s="1"/>
  <c r="U71" i="8"/>
  <c r="V71" i="8" l="1"/>
  <c r="W70" i="8"/>
  <c r="W77" i="8" s="1"/>
  <c r="W82" i="8" s="1"/>
  <c r="V85" i="8"/>
  <c r="V87" i="8"/>
  <c r="V83" i="8"/>
  <c r="U85" i="8"/>
  <c r="U86" i="8" s="1"/>
  <c r="U89" i="8" s="1"/>
  <c r="U87" i="8"/>
  <c r="U83" i="8"/>
  <c r="U88" i="8" s="1"/>
  <c r="W71" i="8" l="1"/>
  <c r="W85" i="8"/>
  <c r="W87" i="8"/>
  <c r="W83" i="8"/>
  <c r="W88" i="8" s="1"/>
  <c r="V86" i="8"/>
  <c r="V89" i="8" s="1"/>
  <c r="V88" i="8"/>
  <c r="G26" i="8" l="1"/>
  <c r="W86" i="8"/>
  <c r="W89" i="8" s="1"/>
  <c r="G27" i="8" s="1"/>
</calcChain>
</file>

<file path=xl/sharedStrings.xml><?xml version="1.0" encoding="utf-8"?>
<sst xmlns="http://schemas.openxmlformats.org/spreadsheetml/2006/main" count="1115" uniqueCount="565">
  <si>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</si>
  <si>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</si>
  <si>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</si>
  <si>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</si>
  <si>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</si>
  <si>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</si>
  <si>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</si>
  <si>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</si>
  <si>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</si>
  <si>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</si>
  <si>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</si>
  <si>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</si>
  <si>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</si>
  <si>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</si>
  <si>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</si>
  <si>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</si>
  <si>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</si>
  <si>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</si>
  <si>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</si>
  <si>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</si>
  <si>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</si>
  <si>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</si>
  <si>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</si>
  <si>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</si>
  <si>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</si>
  <si>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</si>
  <si>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</si>
  <si>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</si>
  <si>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</si>
  <si>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</si>
  <si>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</si>
  <si>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</si>
  <si>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</si>
  <si>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</si>
  <si>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</si>
  <si>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</si>
  <si>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</si>
  <si>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</si>
  <si>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</si>
  <si>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</si>
  <si>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</si>
  <si>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</si>
  <si>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</si>
  <si>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</si>
  <si>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</si>
  <si>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</si>
  <si>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</si>
  <si>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</si>
  <si>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</si>
  <si>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</si>
  <si>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</si>
  <si>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</si>
  <si>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</si>
  <si>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</si>
  <si>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</si>
  <si>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</si>
  <si>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</si>
  <si>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</si>
  <si>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</si>
  <si>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</si>
  <si>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</si>
  <si>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</si>
  <si>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</si>
  <si>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</si>
  <si>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</si>
  <si>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</si>
  <si>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</si>
  <si>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</si>
  <si>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</si>
  <si>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</si>
  <si>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</si>
  <si>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</si>
  <si>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</si>
  <si>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</si>
  <si>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</si>
  <si>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</si>
  <si>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</si>
  <si>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</si>
  <si>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</si>
  <si>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</si>
  <si>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</si>
  <si>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</si>
  <si>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</si>
  <si>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</si>
  <si>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</si>
  <si>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</si>
  <si>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</si>
  <si>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</si>
  <si>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</si>
  <si>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</si>
  <si>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</si>
  <si>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</si>
  <si>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</si>
  <si>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</si>
  <si>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</si>
  <si>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</si>
  <si>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</si>
  <si>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</si>
  <si>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</si>
  <si>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</si>
  <si>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</si>
  <si>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</si>
  <si>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</si>
  <si>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</si>
  <si>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</si>
  <si>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</si>
  <si>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</si>
  <si>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</si>
  <si>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</si>
  <si>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</si>
  <si>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</si>
  <si>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</si>
  <si>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</si>
  <si>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</si>
  <si>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</si>
  <si>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</si>
  <si>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</si>
  <si>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</si>
  <si>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</si>
  <si>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</si>
  <si>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</si>
  <si>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</si>
  <si>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</si>
  <si>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</si>
  <si>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</si>
  <si>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</si>
  <si>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</si>
  <si>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</si>
  <si>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</si>
  <si>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</si>
  <si>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</si>
  <si>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</si>
  <si>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</si>
  <si>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</si>
  <si>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</si>
  <si>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</si>
  <si>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</si>
  <si>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</si>
  <si>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</si>
  <si>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</si>
  <si>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</si>
  <si>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</si>
  <si>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</si>
  <si>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</si>
  <si>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</si>
  <si>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</si>
  <si>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</si>
  <si>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</si>
  <si>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</si>
  <si>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</si>
  <si>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</si>
  <si>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</si>
  <si>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</si>
  <si>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</si>
  <si>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</si>
  <si>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</si>
  <si>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</si>
  <si>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</si>
  <si>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</si>
  <si>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</si>
  <si>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</si>
  <si>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</si>
  <si>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</si>
  <si>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</si>
  <si>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</si>
  <si>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</si>
  <si>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</si>
  <si>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</si>
  <si>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</si>
  <si>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</si>
  <si>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</si>
  <si>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</si>
  <si>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</si>
  <si>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</si>
  <si>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</si>
  <si>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</si>
  <si>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</si>
  <si>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</si>
  <si>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</si>
  <si>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</si>
  <si>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</si>
  <si>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</si>
  <si>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</si>
  <si>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</si>
  <si>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</si>
  <si>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</si>
  <si>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</si>
  <si>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</si>
  <si>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</si>
  <si>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</si>
  <si>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</si>
  <si>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</si>
  <si>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</si>
  <si>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</si>
  <si>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</si>
  <si>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</si>
  <si>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</si>
  <si>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</si>
  <si>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</si>
  <si>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</si>
  <si>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</si>
  <si>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</si>
  <si>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</si>
  <si>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</si>
  <si>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</si>
  <si>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</si>
  <si>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</si>
  <si>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</si>
  <si>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</si>
  <si>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</si>
  <si>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</si>
  <si>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</si>
  <si>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</si>
  <si>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</si>
  <si>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</si>
  <si>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</si>
  <si>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</si>
  <si>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</si>
  <si>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</si>
  <si>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</si>
  <si>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</si>
  <si>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</si>
  <si>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</si>
  <si>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</si>
  <si>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</si>
  <si>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</si>
  <si>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</si>
  <si>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</si>
  <si>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</si>
  <si>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</si>
  <si>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</si>
  <si>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</si>
  <si>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</si>
  <si>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</si>
  <si>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</si>
  <si>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</si>
  <si>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</si>
  <si>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</si>
  <si>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</si>
  <si>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</si>
  <si>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</si>
  <si>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</si>
  <si>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</si>
  <si>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</si>
  <si>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</si>
  <si>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</si>
  <si>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</si>
  <si>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</si>
  <si>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</si>
  <si>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</si>
  <si>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</si>
  <si>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</si>
  <si>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</si>
  <si>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</si>
  <si>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</si>
  <si>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</si>
  <si>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</si>
  <si>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</si>
  <si>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</si>
  <si>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</si>
  <si>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</si>
  <si>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</si>
  <si>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</si>
  <si>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</si>
  <si>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</si>
  <si>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</si>
  <si>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</si>
  <si>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</si>
  <si>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</si>
  <si>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</si>
  <si>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</si>
  <si>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</si>
  <si>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</si>
  <si>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</si>
  <si>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</si>
  <si>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</si>
  <si>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</si>
  <si>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</si>
  <si>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</si>
  <si>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</si>
  <si>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</si>
  <si>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</si>
  <si>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</si>
  <si>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</si>
  <si>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</si>
  <si>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</si>
  <si>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</si>
  <si>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</si>
  <si>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</si>
  <si>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</si>
  <si>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</si>
  <si>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</si>
  <si>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</si>
  <si>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</si>
  <si>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</si>
  <si>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</si>
  <si>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</si>
  <si>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</si>
  <si>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</si>
  <si>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</si>
  <si>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</si>
  <si>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</si>
  <si>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</si>
  <si>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</si>
  <si>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</si>
  <si>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</si>
  <si>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</si>
  <si>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</si>
  <si>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</si>
  <si>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</si>
  <si>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</si>
  <si>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</si>
  <si>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</si>
  <si>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</si>
  <si>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</si>
  <si>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</si>
  <si>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</si>
  <si>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</si>
  <si>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</si>
  <si>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</si>
  <si>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</si>
  <si>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</si>
  <si>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</si>
  <si>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</si>
  <si>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</si>
  <si>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</si>
  <si>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</si>
  <si>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</si>
  <si>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</si>
  <si>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</si>
  <si>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</si>
  <si>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</si>
  <si>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</si>
  <si>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</si>
  <si>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</si>
  <si>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</si>
  <si>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</si>
  <si>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</si>
  <si>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</si>
  <si>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</si>
  <si>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</si>
  <si>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</si>
  <si>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</si>
  <si>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</si>
  <si>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</si>
  <si>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</si>
  <si>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</si>
  <si>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</si>
  <si>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</si>
  <si>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</si>
  <si>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</si>
  <si>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</si>
  <si>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</si>
  <si>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</si>
  <si>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</si>
  <si>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</si>
  <si>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</si>
  <si>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</si>
  <si>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</si>
  <si>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</si>
  <si>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</si>
  <si>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</si>
  <si>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</si>
  <si>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</si>
  <si>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</si>
  <si>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</si>
  <si>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</si>
  <si>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</si>
  <si>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</si>
  <si>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</si>
  <si>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</si>
  <si>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</si>
  <si>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</si>
  <si>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</si>
  <si>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</si>
  <si>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</si>
  <si>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</si>
  <si>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</si>
  <si>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</si>
  <si>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</si>
  <si>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</si>
  <si>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</si>
  <si>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</si>
  <si>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</si>
  <si>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</si>
  <si>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</si>
  <si>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</si>
  <si>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</si>
  <si>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</si>
  <si>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</si>
  <si>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</si>
  <si>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</si>
  <si>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</si>
  <si>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</si>
  <si>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</si>
  <si>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</si>
  <si>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</si>
  <si>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</si>
  <si>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</si>
  <si>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</si>
  <si>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</si>
  <si>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</si>
  <si>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</si>
  <si>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</si>
  <si>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</si>
  <si>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</si>
  <si>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</si>
  <si>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</si>
  <si>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</si>
  <si>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</si>
  <si>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</si>
  <si>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</si>
  <si>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</si>
  <si>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</si>
  <si>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</si>
  <si>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</si>
  <si>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</si>
  <si>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</si>
  <si>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</si>
  <si>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</si>
  <si>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</si>
  <si>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</si>
  <si>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</si>
  <si>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</si>
  <si>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</si>
  <si>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</si>
  <si>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</si>
  <si>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</si>
  <si>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</si>
  <si>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</si>
  <si>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</si>
  <si>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</si>
  <si>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</si>
  <si>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</si>
  <si>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</si>
  <si>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</si>
  <si>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</si>
  <si>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</si>
  <si>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</si>
  <si>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</si>
  <si>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</si>
  <si>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</si>
  <si>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</si>
  <si>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</si>
  <si>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</si>
  <si>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</si>
  <si>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</si>
  <si>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</si>
  <si>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</si>
  <si>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</si>
  <si>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</si>
  <si>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</si>
  <si>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</si>
  <si>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</si>
  <si>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</si>
  <si>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</si>
  <si>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</si>
  <si>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</si>
  <si>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</si>
  <si>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</si>
  <si>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</si>
  <si>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</si>
  <si>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</si>
  <si>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</si>
  <si>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</si>
  <si>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</si>
  <si>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</si>
  <si>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</si>
  <si>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</si>
  <si>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</si>
  <si>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</si>
  <si>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</si>
  <si>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</si>
  <si>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</si>
  <si>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</si>
  <si>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</si>
  <si>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</si>
  <si>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</si>
  <si>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</si>
  <si>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</si>
  <si>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</si>
  <si>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</si>
  <si>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</si>
  <si>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</si>
  <si>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</si>
  <si>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</si>
  <si>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</si>
  <si>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</si>
  <si>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</si>
  <si>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</si>
  <si>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</si>
  <si>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</si>
  <si>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</si>
  <si>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</si>
  <si>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</si>
  <si>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</si>
  <si>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</si>
  <si>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</si>
  <si>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</si>
  <si>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</si>
  <si>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</si>
  <si>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</si>
  <si>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</si>
  <si>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</si>
  <si>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</si>
  <si>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</si>
  <si>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</si>
  <si>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</si>
  <si>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</si>
  <si>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</si>
  <si>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</si>
  <si>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</si>
  <si>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</si>
  <si>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</si>
  <si>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</si>
  <si>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</si>
  <si>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</si>
  <si>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</si>
  <si>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</si>
  <si>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</si>
  <si>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</si>
  <si>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</si>
  <si>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ТП-238 (замена рубильника 0,4кВ - 1 шт)</t>
  </si>
  <si>
    <t>Пермский край, Соликамский городской округ</t>
  </si>
  <si>
    <t>Реконструкция</t>
  </si>
  <si>
    <t>0-км ВЛ
 1-цеп; 0-км ВЛ
 2-цеп; 0-км КЛ; 0-т.у.; 1-шт; 0-МВ×А</t>
  </si>
  <si>
    <t>П</t>
  </si>
  <si>
    <t xml:space="preserve">        </t>
  </si>
  <si>
    <t xml:space="preserve">      </t>
  </si>
  <si>
    <t>Накладные расходы (ОКС, кап.проценты и т.д.)</t>
  </si>
  <si>
    <t>ПКГУП "СКЭС"</t>
  </si>
  <si>
    <t>Отсутствует</t>
  </si>
  <si>
    <t>Вновь включенный объект</t>
  </si>
  <si>
    <t>1.1.4.2</t>
  </si>
  <si>
    <t>Развитие электрической сети/усиление существующей электрической сети, связанное с подключением новых потребителей</t>
  </si>
  <si>
    <t>Пермский край</t>
  </si>
  <si>
    <t>Соликамский городской округ</t>
  </si>
  <si>
    <t>не относится</t>
  </si>
  <si>
    <t>не предусмотрен</t>
  </si>
  <si>
    <t>отсутствуют</t>
  </si>
  <si>
    <t>0,05 млн руб с НДС</t>
  </si>
  <si>
    <t>0,04 млн руб без НДС</t>
  </si>
  <si>
    <t>выделение этапов не предусматривается</t>
  </si>
  <si>
    <t>Договор ТП к сетям ПКГУП "КЭС"</t>
  </si>
  <si>
    <t>№ 031-ту от 26.01.2024</t>
  </si>
  <si>
    <t>закрыт</t>
  </si>
  <si>
    <t>Пермский край, г. Соликамск, ЭПУ 0,4кВ производственной площадки, расположенной на зем. уч. с кад.№ 59:10:0301003:146</t>
  </si>
  <si>
    <t>ЭПУ 0,4кВ производственной площадки</t>
  </si>
  <si>
    <t>Кабельные наконечники ВРУ-0,4кВ</t>
  </si>
  <si>
    <t>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t>
  </si>
  <si>
    <t>Технологическое присоединение потребителей к объектам электросетевого хозяйства ПКГУП "СКЭС" в соответствии с требованиями ПП РФ № 861</t>
  </si>
  <si>
    <t>З</t>
  </si>
  <si>
    <t>Сметный расчет</t>
  </si>
  <si>
    <t>Закончен</t>
  </si>
  <si>
    <t>СМР</t>
  </si>
  <si>
    <t>Строительство КЛ-0,4 кВ для технологического присоединения энергопринимающих устройств потребителя ООО «ЗМИ» (кадастровый номер земельного участка № 59:10:0301003:146)</t>
  </si>
  <si>
    <t>смета</t>
  </si>
  <si>
    <t>закупка у единственного поставщика</t>
  </si>
  <si>
    <t>ООО "Космос"</t>
  </si>
  <si>
    <t>пп. 26 п. 3.2.2 Положения о закупке товаров, работ, услуг</t>
  </si>
  <si>
    <t>общий договор   О_СГЭС_12, О_СГЭС_13</t>
  </si>
  <si>
    <t>показатель объема финансовых потребностей, необходимых для реализации
мероприятий, направленных на выполнение требований законодательства (Фтз )-0,05;</t>
  </si>
  <si>
    <t>100</t>
  </si>
  <si>
    <t>отсутствует</t>
  </si>
  <si>
    <t>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</si>
</sst>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00"/>
  </numFmts>
  <fonts count="5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2"/>
      <color rgb="FF202020"/>
      <name val="Times New Roman"/>
      <family val="1"/>
      <charset val="204"/>
    </font>
    <font>
      <u/>
      <sz val="11"/>
      <color theme="10"/>
      <name val="Calibri"/>
      <family val="2"/>
      <charset val="204"/>
      <scheme val="minor"/>
    </font>
    <font>
      <u/>
      <sz val="12"/>
      <color theme="10"/>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52" fillId="0" borderId="0" applyNumberFormat="0" applyFill="0" applyBorder="0" applyAlignment="0" applyProtection="0"/>
  </cellStyleXfs>
  <cellXfs count="288">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11" fillId="2" borderId="1" xfId="2" applyFont="1" applyFill="1" applyBorder="1" applyAlignment="1">
      <alignment horizontal="center" vertical="top" wrapText="1"/>
    </xf>
    <xf numFmtId="0" fontId="11" fillId="0" borderId="1" xfId="2" applyFont="1" applyBorder="1" applyAlignment="1">
      <alignment horizontal="center" vertical="top" wrapText="1"/>
    </xf>
    <xf numFmtId="0" fontId="11" fillId="0" borderId="1" xfId="0" applyFont="1" applyBorder="1" applyAlignment="1">
      <alignment horizontal="center" vertical="top" wrapText="1"/>
    </xf>
    <xf numFmtId="170" fontId="15" fillId="0" borderId="1" xfId="0" applyNumberFormat="1" applyFont="1" applyBorder="1" applyAlignment="1">
      <alignment horizontal="center" vertical="top" wrapText="1"/>
    </xf>
    <xf numFmtId="0" fontId="53" fillId="0" borderId="1" xfId="5" applyFont="1" applyFill="1" applyBorder="1" applyAlignment="1">
      <alignment horizontal="center" vertical="top" wrapText="1"/>
    </xf>
    <xf numFmtId="14" fontId="11" fillId="0" borderId="1" xfId="2" applyNumberFormat="1" applyFont="1" applyBorder="1" applyAlignment="1">
      <alignment horizontal="center" vertical="top" wrapText="1"/>
    </xf>
    <xf numFmtId="0" fontId="51" fillId="2" borderId="1" xfId="0" applyFont="1" applyFill="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
    <cellStyle name="Гиперссылка" xfId="5" builtinId="8"/>
    <cellStyle name="Обычный" xfId="0" builtinId="0"/>
    <cellStyle name="Обычный 3 2 5 6" xfId="3" xr:uid="{E938413F-9A8D-46B4-9117-4832698B85AB}"/>
    <cellStyle name="Обычный 7" xfId="2" xr:uid="{F4B48FC1-FACB-458E-9760-A2286E540564}"/>
    <cellStyle name="Процентный" xfId="1" builtinId="5"/>
    <cellStyle name="Финансовый 4" xfId="4" xr:uid="{B17A9187-8FA0-4F38-B4A9-09F96931EF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2562679.2430232484</c:v>
                </c:pt>
                <c:pt idx="3">
                  <c:v>4298112.90824968</c:v>
                </c:pt>
                <c:pt idx="4">
                  <c:v>6203759.361374897</c:v>
                </c:pt>
                <c:pt idx="5">
                  <c:v>8296573.6918556429</c:v>
                </c:pt>
                <c:pt idx="6">
                  <c:v>10595223.622504119</c:v>
                </c:pt>
                <c:pt idx="7">
                  <c:v>13120264.58062117</c:v>
                </c:pt>
                <c:pt idx="8">
                  <c:v>15894332.845658723</c:v>
                </c:pt>
                <c:pt idx="9">
                  <c:v>18942358.655293535</c:v>
                </c:pt>
                <c:pt idx="10">
                  <c:v>22291801.349019431</c:v>
                </c:pt>
                <c:pt idx="11">
                  <c:v>25972908.846370108</c:v>
                </c:pt>
                <c:pt idx="12">
                  <c:v>30019003.997867767</c:v>
                </c:pt>
                <c:pt idx="13">
                  <c:v>34466800.613186225</c:v>
                </c:pt>
                <c:pt idx="14">
                  <c:v>39356752.265511073</c:v>
                </c:pt>
                <c:pt idx="15">
                  <c:v>44733437.296649545</c:v>
                </c:pt>
                <c:pt idx="16">
                  <c:v>50645983.807381123</c:v>
                </c:pt>
              </c:numCache>
            </c:numRef>
          </c:val>
          <c:smooth val="0"/>
          <c:extLst>
            <c:ext xmlns:c16="http://schemas.microsoft.com/office/drawing/2014/chart" uri="{C3380CC4-5D6E-409C-BE32-E72D297353CC}">
              <c16:uniqueId val="{00000000-E3F7-45D6-8D70-920B1A6DB5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1402923.8833172927</c:v>
                </c:pt>
                <c:pt idx="3">
                  <c:v>1359099.1191373104</c:v>
                </c:pt>
                <c:pt idx="4">
                  <c:v>1320708.5835823473</c:v>
                </c:pt>
                <c:pt idx="5">
                  <c:v>1283562.2224396178</c:v>
                </c:pt>
                <c:pt idx="6">
                  <c:v>1247615.0892439035</c:v>
                </c:pt>
                <c:pt idx="7">
                  <c:v>1212823.9547111478</c:v>
                </c:pt>
                <c:pt idx="8">
                  <c:v>1179147.2425326058</c:v>
                </c:pt>
                <c:pt idx="9">
                  <c:v>1146544.9670780785</c:v>
                </c:pt>
                <c:pt idx="10">
                  <c:v>1114978.6730252497</c:v>
                </c:pt>
                <c:pt idx="11">
                  <c:v>1084411.3769192323</c:v>
                </c:pt>
                <c:pt idx="12">
                  <c:v>1054807.5106555936</c:v>
                </c:pt>
                <c:pt idx="13">
                  <c:v>1026132.8668710442</c:v>
                </c:pt>
                <c:pt idx="14">
                  <c:v>998354.54621847253</c:v>
                </c:pt>
                <c:pt idx="15">
                  <c:v>971440.90649682342</c:v>
                </c:pt>
                <c:pt idx="16">
                  <c:v>945361.51360128541</c:v>
                </c:pt>
              </c:numCache>
            </c:numRef>
          </c:val>
          <c:smooth val="0"/>
          <c:extLst>
            <c:ext xmlns:c16="http://schemas.microsoft.com/office/drawing/2014/chart" uri="{C3380CC4-5D6E-409C-BE32-E72D297353CC}">
              <c16:uniqueId val="{00000001-E3F7-45D6-8D70-920B1A6DB5B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E495BE11-80F5-45B0-BC50-300AF9F64F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U16" sqref="U16"/>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8" t="s">
        <v>3</v>
      </c>
      <c r="B5" s="218"/>
      <c r="C5" s="218"/>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9" t="s">
        <v>4</v>
      </c>
      <c r="B7" s="219"/>
      <c r="C7" s="219"/>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0" t="s">
        <v>5</v>
      </c>
      <c r="B9" s="220"/>
      <c r="C9" s="220"/>
      <c r="D9" s="11"/>
      <c r="E9" s="11"/>
      <c r="F9"/>
      <c r="G9"/>
      <c r="H9"/>
      <c r="I9"/>
      <c r="J9"/>
      <c r="K9"/>
      <c r="L9"/>
      <c r="M9"/>
      <c r="N9"/>
      <c r="O9"/>
      <c r="P9"/>
      <c r="Q9"/>
      <c r="R9"/>
      <c r="S9"/>
      <c r="T9"/>
      <c r="U9"/>
      <c r="V9"/>
      <c r="W9"/>
      <c r="X9"/>
    </row>
    <row r="10" spans="1:24" s="3" customFormat="1" ht="15.75" x14ac:dyDescent="0.25">
      <c r="A10" s="215" t="s">
        <v>6</v>
      </c>
      <c r="B10" s="215"/>
      <c r="C10" s="215"/>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0" t="s">
        <v>7</v>
      </c>
      <c r="B12" s="220"/>
      <c r="C12" s="220"/>
      <c r="D12" s="11"/>
      <c r="E12" s="11"/>
      <c r="F12"/>
      <c r="G12"/>
      <c r="H12"/>
      <c r="I12"/>
      <c r="J12"/>
      <c r="K12"/>
      <c r="L12"/>
      <c r="M12"/>
      <c r="N12"/>
      <c r="O12"/>
      <c r="P12"/>
      <c r="Q12"/>
      <c r="R12"/>
      <c r="S12"/>
      <c r="T12"/>
      <c r="U12"/>
      <c r="V12"/>
      <c r="W12"/>
      <c r="X12"/>
    </row>
    <row r="13" spans="1:24" s="3" customFormat="1" ht="15.75" x14ac:dyDescent="0.25">
      <c r="A13" s="215" t="s">
        <v>8</v>
      </c>
      <c r="B13" s="215"/>
      <c r="C13" s="215"/>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4" t="s">
        <v>564</v>
      </c>
      <c r="B15" s="214"/>
      <c r="C15" s="214"/>
      <c r="D15" s="11"/>
      <c r="E15" s="11"/>
      <c r="F15"/>
      <c r="G15"/>
      <c r="H15"/>
      <c r="I15"/>
      <c r="J15"/>
      <c r="K15"/>
      <c r="L15"/>
      <c r="M15"/>
      <c r="N15"/>
      <c r="O15"/>
      <c r="P15"/>
      <c r="Q15"/>
      <c r="R15"/>
      <c r="S15"/>
      <c r="T15"/>
      <c r="U15"/>
      <c r="V15"/>
      <c r="W15"/>
      <c r="X15"/>
    </row>
    <row r="16" spans="1:24" s="15" customFormat="1" ht="15" customHeight="1" x14ac:dyDescent="0.25">
      <c r="A16" s="215" t="s">
        <v>9</v>
      </c>
      <c r="B16" s="215"/>
      <c r="C16" s="215"/>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6" t="s">
        <v>10</v>
      </c>
      <c r="B18" s="217"/>
      <c r="C18" s="217"/>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11</v>
      </c>
      <c r="B20" s="18" t="s">
        <v>12</v>
      </c>
      <c r="C20" s="19" t="s">
        <v>13</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14</v>
      </c>
      <c r="B22" s="21" t="s">
        <v>15</v>
      </c>
      <c r="C22" s="19" t="s">
        <v>533</v>
      </c>
      <c r="D22" s="13"/>
      <c r="E22" s="13"/>
      <c r="F22"/>
      <c r="G22"/>
      <c r="H22"/>
      <c r="I22"/>
      <c r="J22"/>
      <c r="K22"/>
      <c r="L22"/>
      <c r="M22"/>
      <c r="N22"/>
      <c r="O22"/>
      <c r="P22"/>
      <c r="Q22"/>
      <c r="R22"/>
      <c r="S22"/>
      <c r="T22"/>
      <c r="U22"/>
      <c r="V22"/>
      <c r="W22"/>
      <c r="X22"/>
    </row>
    <row r="23" spans="1:24" s="15" customFormat="1" ht="31.5" x14ac:dyDescent="0.25">
      <c r="A23" s="20" t="s">
        <v>16</v>
      </c>
      <c r="B23" s="22" t="s">
        <v>17</v>
      </c>
      <c r="C23" s="19" t="s">
        <v>534</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18</v>
      </c>
      <c r="B25" s="26" t="s">
        <v>19</v>
      </c>
      <c r="C25" s="19" t="s">
        <v>190</v>
      </c>
      <c r="D25" s="13"/>
      <c r="E25" s="13"/>
      <c r="F25"/>
      <c r="G25"/>
      <c r="H25"/>
      <c r="I25"/>
      <c r="J25"/>
      <c r="K25"/>
      <c r="L25"/>
      <c r="M25"/>
      <c r="N25"/>
      <c r="O25"/>
      <c r="P25"/>
      <c r="Q25"/>
      <c r="R25"/>
      <c r="S25"/>
      <c r="T25"/>
      <c r="U25"/>
      <c r="V25"/>
      <c r="W25"/>
      <c r="X25"/>
    </row>
    <row r="26" spans="1:24" s="15" customFormat="1" ht="15.75" x14ac:dyDescent="0.25">
      <c r="A26" s="20" t="s">
        <v>20</v>
      </c>
      <c r="B26" s="26" t="s">
        <v>21</v>
      </c>
      <c r="C26" s="19" t="s">
        <v>535</v>
      </c>
      <c r="D26" s="13"/>
      <c r="E26" s="13"/>
      <c r="F26"/>
      <c r="G26"/>
      <c r="H26"/>
      <c r="I26"/>
      <c r="J26"/>
      <c r="K26"/>
      <c r="L26"/>
      <c r="M26"/>
      <c r="N26"/>
      <c r="O26"/>
      <c r="P26"/>
      <c r="Q26"/>
      <c r="R26"/>
      <c r="S26"/>
      <c r="T26"/>
      <c r="U26"/>
      <c r="V26"/>
      <c r="W26"/>
      <c r="X26"/>
    </row>
    <row r="27" spans="1:24" s="15" customFormat="1" ht="31.5" x14ac:dyDescent="0.25">
      <c r="A27" s="20" t="s">
        <v>22</v>
      </c>
      <c r="B27" s="26" t="s">
        <v>23</v>
      </c>
      <c r="C27" s="19" t="s">
        <v>536</v>
      </c>
      <c r="D27" s="13"/>
      <c r="E27" s="13"/>
      <c r="F27"/>
      <c r="G27"/>
      <c r="H27"/>
      <c r="I27"/>
      <c r="J27"/>
      <c r="K27"/>
      <c r="L27"/>
      <c r="M27"/>
      <c r="N27"/>
      <c r="O27"/>
      <c r="P27"/>
      <c r="Q27"/>
      <c r="R27"/>
      <c r="S27"/>
      <c r="T27"/>
      <c r="U27"/>
      <c r="V27"/>
      <c r="W27"/>
      <c r="X27"/>
    </row>
    <row r="28" spans="1:24" s="15" customFormat="1" ht="15.75" x14ac:dyDescent="0.25">
      <c r="A28" s="20" t="s">
        <v>24</v>
      </c>
      <c r="B28" s="26" t="s">
        <v>25</v>
      </c>
      <c r="C28" s="19" t="s">
        <v>105</v>
      </c>
      <c r="D28" s="13"/>
      <c r="E28" s="13"/>
      <c r="F28"/>
      <c r="G28"/>
      <c r="H28"/>
      <c r="I28"/>
      <c r="J28"/>
      <c r="K28"/>
      <c r="L28"/>
      <c r="M28"/>
      <c r="N28"/>
      <c r="O28"/>
      <c r="P28"/>
      <c r="Q28"/>
      <c r="R28"/>
      <c r="S28"/>
      <c r="T28"/>
      <c r="U28"/>
      <c r="V28"/>
      <c r="W28"/>
      <c r="X28"/>
    </row>
    <row r="29" spans="1:24" s="15" customFormat="1" ht="31.5" x14ac:dyDescent="0.25">
      <c r="A29" s="20" t="s">
        <v>26</v>
      </c>
      <c r="B29" s="26" t="s">
        <v>27</v>
      </c>
      <c r="C29" s="19" t="s">
        <v>105</v>
      </c>
      <c r="D29" s="13"/>
      <c r="E29" s="13"/>
      <c r="F29"/>
      <c r="G29"/>
      <c r="H29"/>
      <c r="I29"/>
      <c r="J29"/>
      <c r="K29"/>
      <c r="L29"/>
      <c r="M29"/>
      <c r="N29"/>
      <c r="O29"/>
      <c r="P29"/>
      <c r="Q29"/>
      <c r="R29"/>
      <c r="S29"/>
      <c r="T29"/>
      <c r="U29"/>
      <c r="V29"/>
      <c r="W29"/>
      <c r="X29"/>
    </row>
    <row r="30" spans="1:24" s="15" customFormat="1" ht="31.5" x14ac:dyDescent="0.25">
      <c r="A30" s="20" t="s">
        <v>28</v>
      </c>
      <c r="B30" s="26" t="s">
        <v>29</v>
      </c>
      <c r="C30" s="19" t="s">
        <v>105</v>
      </c>
      <c r="D30" s="13"/>
      <c r="E30" s="13"/>
      <c r="F30"/>
      <c r="G30"/>
      <c r="H30"/>
      <c r="I30"/>
      <c r="J30"/>
      <c r="K30"/>
      <c r="L30"/>
      <c r="M30"/>
      <c r="N30"/>
      <c r="O30"/>
      <c r="P30"/>
      <c r="Q30"/>
      <c r="R30"/>
      <c r="S30"/>
      <c r="T30"/>
      <c r="U30"/>
      <c r="V30"/>
      <c r="W30"/>
      <c r="X30"/>
    </row>
    <row r="31" spans="1:24" s="15" customFormat="1" ht="15.75" x14ac:dyDescent="0.25">
      <c r="A31" s="20" t="s">
        <v>30</v>
      </c>
      <c r="B31" s="26" t="s">
        <v>31</v>
      </c>
      <c r="C31" s="19" t="s">
        <v>105</v>
      </c>
      <c r="D31" s="13"/>
      <c r="E31" s="13"/>
      <c r="F31"/>
      <c r="G31"/>
      <c r="H31"/>
      <c r="I31"/>
      <c r="J31"/>
      <c r="K31"/>
      <c r="L31"/>
      <c r="M31"/>
      <c r="N31"/>
      <c r="O31"/>
      <c r="P31"/>
      <c r="Q31"/>
      <c r="R31"/>
      <c r="S31"/>
      <c r="T31"/>
      <c r="U31"/>
      <c r="V31"/>
      <c r="W31"/>
      <c r="X31"/>
    </row>
    <row r="32" spans="1:24" s="15" customFormat="1" ht="15.75" x14ac:dyDescent="0.25">
      <c r="A32" s="20" t="s">
        <v>32</v>
      </c>
      <c r="B32" s="26" t="s">
        <v>33</v>
      </c>
      <c r="C32" s="19" t="s">
        <v>105</v>
      </c>
      <c r="D32" s="13"/>
      <c r="E32" s="13"/>
      <c r="F32"/>
      <c r="G32"/>
      <c r="H32"/>
      <c r="I32"/>
      <c r="J32"/>
      <c r="K32"/>
      <c r="L32"/>
      <c r="M32"/>
      <c r="N32"/>
      <c r="O32"/>
      <c r="P32"/>
      <c r="Q32"/>
      <c r="R32"/>
      <c r="S32"/>
      <c r="T32"/>
      <c r="U32"/>
      <c r="V32"/>
      <c r="W32"/>
      <c r="X32"/>
    </row>
    <row r="33" spans="1:24" s="15" customFormat="1" ht="47.25" x14ac:dyDescent="0.25">
      <c r="A33" s="20" t="s">
        <v>34</v>
      </c>
      <c r="B33" s="26" t="s">
        <v>35</v>
      </c>
      <c r="C33" s="19" t="s">
        <v>537</v>
      </c>
      <c r="D33" s="13"/>
      <c r="E33" s="13"/>
      <c r="F33"/>
      <c r="G33"/>
      <c r="H33"/>
      <c r="I33"/>
      <c r="J33"/>
      <c r="K33"/>
      <c r="L33"/>
      <c r="M33"/>
      <c r="N33"/>
      <c r="O33"/>
      <c r="P33"/>
      <c r="Q33"/>
      <c r="R33"/>
      <c r="S33"/>
      <c r="T33"/>
      <c r="U33"/>
      <c r="V33"/>
      <c r="W33"/>
      <c r="X33"/>
    </row>
    <row r="34" spans="1:24" ht="63" x14ac:dyDescent="0.25">
      <c r="A34" s="20" t="s">
        <v>36</v>
      </c>
      <c r="B34" s="26" t="s">
        <v>37</v>
      </c>
      <c r="C34" s="19" t="s">
        <v>105</v>
      </c>
    </row>
    <row r="35" spans="1:24" ht="31.5" x14ac:dyDescent="0.25">
      <c r="A35" s="20" t="s">
        <v>38</v>
      </c>
      <c r="B35" s="26" t="s">
        <v>39</v>
      </c>
      <c r="C35" s="19" t="s">
        <v>105</v>
      </c>
    </row>
    <row r="36" spans="1:24" ht="15.75" x14ac:dyDescent="0.25">
      <c r="A36" s="20" t="s">
        <v>40</v>
      </c>
      <c r="B36" s="26" t="s">
        <v>41</v>
      </c>
      <c r="C36" s="19" t="s">
        <v>105</v>
      </c>
    </row>
    <row r="37" spans="1:24" ht="15.75" x14ac:dyDescent="0.25">
      <c r="A37" s="20" t="s">
        <v>42</v>
      </c>
      <c r="B37" s="26" t="s">
        <v>43</v>
      </c>
      <c r="C37" s="19" t="s">
        <v>86</v>
      </c>
    </row>
    <row r="38" spans="1:24" ht="15.75" x14ac:dyDescent="0.25">
      <c r="A38" s="20" t="s">
        <v>44</v>
      </c>
      <c r="B38" s="26" t="s">
        <v>45</v>
      </c>
      <c r="C38" s="19" t="s">
        <v>105</v>
      </c>
    </row>
    <row r="39" spans="1:24" ht="23.25" customHeight="1" x14ac:dyDescent="0.25">
      <c r="A39" s="23"/>
      <c r="B39" s="24"/>
      <c r="C39" s="25"/>
    </row>
    <row r="40" spans="1:24" ht="31.5" x14ac:dyDescent="0.25">
      <c r="A40" s="20" t="s">
        <v>46</v>
      </c>
      <c r="B40" s="26" t="s">
        <v>47</v>
      </c>
      <c r="C40" s="19" t="s">
        <v>561</v>
      </c>
    </row>
    <row r="41" spans="1:24" ht="63" x14ac:dyDescent="0.25">
      <c r="A41" s="20" t="s">
        <v>48</v>
      </c>
      <c r="B41" s="26" t="s">
        <v>49</v>
      </c>
      <c r="C41" s="19" t="s">
        <v>538</v>
      </c>
    </row>
    <row r="42" spans="1:24" ht="47.25" x14ac:dyDescent="0.25">
      <c r="A42" s="20" t="s">
        <v>50</v>
      </c>
      <c r="B42" s="26" t="s">
        <v>51</v>
      </c>
      <c r="C42" s="19" t="s">
        <v>538</v>
      </c>
    </row>
    <row r="43" spans="1:24" ht="102.75" customHeight="1" x14ac:dyDescent="0.25">
      <c r="A43" s="20" t="s">
        <v>52</v>
      </c>
      <c r="B43" s="26" t="s">
        <v>53</v>
      </c>
      <c r="C43" s="19" t="s">
        <v>190</v>
      </c>
    </row>
    <row r="44" spans="1:24" ht="69" customHeight="1" x14ac:dyDescent="0.25">
      <c r="A44" s="20" t="s">
        <v>54</v>
      </c>
      <c r="B44" s="26" t="s">
        <v>55</v>
      </c>
      <c r="C44" s="19" t="s">
        <v>105</v>
      </c>
    </row>
    <row r="45" spans="1:24" ht="47.25" x14ac:dyDescent="0.25">
      <c r="A45" s="20" t="s">
        <v>56</v>
      </c>
      <c r="B45" s="26" t="s">
        <v>57</v>
      </c>
      <c r="C45" s="19" t="s">
        <v>105</v>
      </c>
    </row>
    <row r="46" spans="1:24" ht="69" customHeight="1" x14ac:dyDescent="0.25">
      <c r="A46" s="20" t="s">
        <v>58</v>
      </c>
      <c r="B46" s="26" t="s">
        <v>59</v>
      </c>
      <c r="C46" s="19" t="s">
        <v>539</v>
      </c>
    </row>
    <row r="47" spans="1:24" ht="18.75" customHeight="1" x14ac:dyDescent="0.25">
      <c r="A47" s="23"/>
      <c r="B47" s="24"/>
      <c r="C47" s="25"/>
    </row>
    <row r="48" spans="1:24" ht="31.5" x14ac:dyDescent="0.25">
      <c r="A48" s="20" t="s">
        <v>60</v>
      </c>
      <c r="B48" s="26" t="s">
        <v>61</v>
      </c>
      <c r="C48" s="27" t="s">
        <v>540</v>
      </c>
    </row>
    <row r="49" spans="1:3" ht="31.5" x14ac:dyDescent="0.25">
      <c r="A49" s="20" t="s">
        <v>62</v>
      </c>
      <c r="B49" s="26" t="s">
        <v>63</v>
      </c>
      <c r="C49" s="28"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tabSelected="1"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J56" sqref="J56"/>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hidden="1" customWidth="1"/>
    <col min="6" max="6" width="20.5703125" style="138" hidden="1" customWidth="1"/>
    <col min="7"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8" t="str">
        <f>'1. паспорт местоположение'!$A$5:$C$5</f>
        <v>Год раскрытия информации: 2024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65"/>
      <c r="AI4" s="65"/>
      <c r="AJ4" s="65"/>
      <c r="AK4" s="65"/>
    </row>
    <row r="5" spans="1:37" ht="10.5" customHeight="1" x14ac:dyDescent="0.3">
      <c r="AK5" s="5"/>
    </row>
    <row r="6" spans="1:37" ht="18.75" x14ac:dyDescent="0.25">
      <c r="A6" s="219" t="s">
        <v>4</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20" t="s">
        <v>5</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154"/>
      <c r="AI8" s="154"/>
      <c r="AJ8" s="154"/>
      <c r="AK8" s="154"/>
    </row>
    <row r="9" spans="1:37" ht="18.75" customHeight="1" x14ac:dyDescent="0.25">
      <c r="A9" s="215" t="s">
        <v>6</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20" t="str">
        <f>'1. паспорт местоположение'!$A$12</f>
        <v>O_СГЭС_13</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154"/>
      <c r="AI11" s="154"/>
      <c r="AJ11" s="154"/>
      <c r="AK11" s="154"/>
    </row>
    <row r="12" spans="1:37"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ht="39.75" customHeight="1" x14ac:dyDescent="0.25">
      <c r="A14" s="214"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156"/>
      <c r="AI14" s="156"/>
      <c r="AJ14" s="156"/>
      <c r="AK14" s="156"/>
    </row>
    <row r="15" spans="1:37" ht="15.75" customHeight="1" x14ac:dyDescent="0.25">
      <c r="A15" s="215" t="s">
        <v>9</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13"/>
      <c r="AI15" s="13"/>
      <c r="AJ15" s="13"/>
      <c r="AK15" s="13"/>
    </row>
    <row r="16" spans="1:37" ht="10.5" customHeight="1" x14ac:dyDescent="0.25"/>
    <row r="17" spans="1:37" ht="10.5" customHeight="1" x14ac:dyDescent="0.25"/>
    <row r="18" spans="1:37" x14ac:dyDescent="0.25">
      <c r="A18" s="265" t="s">
        <v>332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8"/>
      <c r="AI18" s="8"/>
      <c r="AJ18" s="8"/>
      <c r="AK18" s="8"/>
    </row>
    <row r="20" spans="1:37" ht="30" customHeight="1" x14ac:dyDescent="0.25">
      <c r="A20" s="231" t="s">
        <v>333</v>
      </c>
      <c r="B20" s="231" t="s">
        <v>334</v>
      </c>
      <c r="C20" s="230" t="s">
        <v>335</v>
      </c>
      <c r="D20" s="230"/>
      <c r="E20" s="229" t="s">
        <v>336</v>
      </c>
      <c r="F20" s="229"/>
      <c r="G20" s="231" t="s">
        <v>337</v>
      </c>
      <c r="H20" s="266">
        <v>2024</v>
      </c>
      <c r="I20" s="267"/>
      <c r="J20" s="267"/>
      <c r="K20" s="267"/>
      <c r="L20" s="266">
        <v>2025</v>
      </c>
      <c r="M20" s="267"/>
      <c r="N20" s="267"/>
      <c r="O20" s="267"/>
      <c r="P20" s="266">
        <v>2026</v>
      </c>
      <c r="Q20" s="267"/>
      <c r="R20" s="267"/>
      <c r="S20" s="267"/>
      <c r="T20" s="266">
        <v>2027</v>
      </c>
      <c r="U20" s="267"/>
      <c r="V20" s="267"/>
      <c r="W20" s="267"/>
      <c r="X20" s="266">
        <v>2028</v>
      </c>
      <c r="Y20" s="267"/>
      <c r="Z20" s="267"/>
      <c r="AA20" s="267"/>
      <c r="AB20" s="266">
        <v>2029</v>
      </c>
      <c r="AC20" s="267"/>
      <c r="AD20" s="267"/>
      <c r="AE20" s="267"/>
      <c r="AF20" s="230" t="s">
        <v>338</v>
      </c>
      <c r="AG20" s="230"/>
      <c r="AH20" s="8"/>
      <c r="AI20" s="8"/>
      <c r="AJ20" s="8"/>
    </row>
    <row r="21" spans="1:37" ht="48" customHeight="1" x14ac:dyDescent="0.25">
      <c r="A21" s="232"/>
      <c r="B21" s="232"/>
      <c r="C21" s="230"/>
      <c r="D21" s="230"/>
      <c r="E21" s="229"/>
      <c r="F21" s="229"/>
      <c r="G21" s="232"/>
      <c r="H21" s="230" t="s">
        <v>272</v>
      </c>
      <c r="I21" s="230"/>
      <c r="J21" s="230" t="s">
        <v>339</v>
      </c>
      <c r="K21" s="230"/>
      <c r="L21" s="230" t="s">
        <v>272</v>
      </c>
      <c r="M21" s="230"/>
      <c r="N21" s="230" t="s">
        <v>340</v>
      </c>
      <c r="O21" s="230"/>
      <c r="P21" s="230" t="s">
        <v>272</v>
      </c>
      <c r="Q21" s="230"/>
      <c r="R21" s="230" t="s">
        <v>340</v>
      </c>
      <c r="S21" s="230"/>
      <c r="T21" s="230" t="s">
        <v>272</v>
      </c>
      <c r="U21" s="230"/>
      <c r="V21" s="230" t="s">
        <v>340</v>
      </c>
      <c r="W21" s="230"/>
      <c r="X21" s="230" t="s">
        <v>272</v>
      </c>
      <c r="Y21" s="230"/>
      <c r="Z21" s="230" t="s">
        <v>340</v>
      </c>
      <c r="AA21" s="230"/>
      <c r="AB21" s="230" t="s">
        <v>272</v>
      </c>
      <c r="AC21" s="230"/>
      <c r="AD21" s="230" t="s">
        <v>340</v>
      </c>
      <c r="AE21" s="230"/>
      <c r="AF21" s="230"/>
      <c r="AG21" s="230"/>
    </row>
    <row r="22" spans="1:37" ht="81" customHeight="1" x14ac:dyDescent="0.25">
      <c r="A22" s="233"/>
      <c r="B22" s="233"/>
      <c r="C22" s="42" t="s">
        <v>272</v>
      </c>
      <c r="D22" s="42" t="s">
        <v>340</v>
      </c>
      <c r="E22" s="42" t="s">
        <v>341</v>
      </c>
      <c r="F22" s="42" t="s">
        <v>342</v>
      </c>
      <c r="G22" s="233"/>
      <c r="H22" s="157" t="s">
        <v>343</v>
      </c>
      <c r="I22" s="157" t="s">
        <v>344</v>
      </c>
      <c r="J22" s="157" t="s">
        <v>343</v>
      </c>
      <c r="K22" s="157" t="s">
        <v>344</v>
      </c>
      <c r="L22" s="157" t="s">
        <v>343</v>
      </c>
      <c r="M22" s="157" t="s">
        <v>344</v>
      </c>
      <c r="N22" s="157" t="s">
        <v>343</v>
      </c>
      <c r="O22" s="157" t="s">
        <v>344</v>
      </c>
      <c r="P22" s="157" t="s">
        <v>343</v>
      </c>
      <c r="Q22" s="157" t="s">
        <v>344</v>
      </c>
      <c r="R22" s="157" t="s">
        <v>343</v>
      </c>
      <c r="S22" s="157" t="s">
        <v>344</v>
      </c>
      <c r="T22" s="157" t="s">
        <v>343</v>
      </c>
      <c r="U22" s="157" t="s">
        <v>344</v>
      </c>
      <c r="V22" s="157" t="s">
        <v>343</v>
      </c>
      <c r="W22" s="157" t="s">
        <v>344</v>
      </c>
      <c r="X22" s="157" t="s">
        <v>343</v>
      </c>
      <c r="Y22" s="157" t="s">
        <v>344</v>
      </c>
      <c r="Z22" s="157" t="s">
        <v>343</v>
      </c>
      <c r="AA22" s="157" t="s">
        <v>344</v>
      </c>
      <c r="AB22" s="157" t="s">
        <v>343</v>
      </c>
      <c r="AC22" s="157" t="s">
        <v>344</v>
      </c>
      <c r="AD22" s="157" t="s">
        <v>343</v>
      </c>
      <c r="AE22" s="157" t="s">
        <v>344</v>
      </c>
      <c r="AF22" s="42" t="s">
        <v>345</v>
      </c>
      <c r="AG22" s="42" t="s">
        <v>340</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14</v>
      </c>
      <c r="B24" s="158" t="s">
        <v>346</v>
      </c>
      <c r="C24" s="159">
        <v>0</v>
      </c>
      <c r="D24" s="159">
        <f>0.04448072*1.2</f>
        <v>5.3376864000000003E-2</v>
      </c>
      <c r="E24" s="159">
        <v>0</v>
      </c>
      <c r="F24" s="160">
        <v>0</v>
      </c>
      <c r="G24" s="159">
        <v>0</v>
      </c>
      <c r="H24" s="159">
        <v>0</v>
      </c>
      <c r="I24" s="159">
        <v>0</v>
      </c>
      <c r="J24" s="159">
        <v>5.3376864000000003E-2</v>
      </c>
      <c r="K24" s="159">
        <v>3</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5.3376864000000003E-2</v>
      </c>
    </row>
    <row r="25" spans="1:37" ht="24" customHeight="1" x14ac:dyDescent="0.25">
      <c r="A25" s="150" t="s">
        <v>347</v>
      </c>
      <c r="B25" s="161" t="s">
        <v>348</v>
      </c>
      <c r="C25" s="28">
        <v>0</v>
      </c>
      <c r="D25" s="28">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row>
    <row r="26" spans="1:37" x14ac:dyDescent="0.25">
      <c r="A26" s="150" t="s">
        <v>349</v>
      </c>
      <c r="B26" s="161" t="s">
        <v>350</v>
      </c>
      <c r="C26" s="28">
        <v>0</v>
      </c>
      <c r="D26" s="28">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row>
    <row r="27" spans="1:37" ht="31.5" x14ac:dyDescent="0.25">
      <c r="A27" s="150" t="s">
        <v>351</v>
      </c>
      <c r="B27" s="161" t="s">
        <v>352</v>
      </c>
      <c r="C27" s="28">
        <v>0</v>
      </c>
      <c r="D27" s="28">
        <v>0</v>
      </c>
      <c r="E27" s="28">
        <v>0</v>
      </c>
      <c r="F27" s="16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row>
    <row r="28" spans="1:37" x14ac:dyDescent="0.25">
      <c r="A28" s="150" t="s">
        <v>353</v>
      </c>
      <c r="B28" s="161" t="s">
        <v>354</v>
      </c>
      <c r="C28" s="28">
        <v>0</v>
      </c>
      <c r="D28" s="28">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row>
    <row r="29" spans="1:37" x14ac:dyDescent="0.25">
      <c r="A29" s="150" t="s">
        <v>355</v>
      </c>
      <c r="B29" s="163" t="s">
        <v>356</v>
      </c>
      <c r="C29" s="28">
        <v>0</v>
      </c>
      <c r="D29" s="28">
        <v>5.3376864000000003E-2</v>
      </c>
      <c r="E29" s="28">
        <v>0</v>
      </c>
      <c r="F29" s="162">
        <v>0</v>
      </c>
      <c r="G29" s="28">
        <v>0</v>
      </c>
      <c r="H29" s="28">
        <v>0</v>
      </c>
      <c r="I29" s="28">
        <v>0</v>
      </c>
      <c r="J29" s="28">
        <v>5.3376864000000003E-2</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5.3376864000000003E-2</v>
      </c>
    </row>
    <row r="30" spans="1:37" s="8" customFormat="1" ht="47.25" x14ac:dyDescent="0.25">
      <c r="A30" s="145" t="s">
        <v>16</v>
      </c>
      <c r="B30" s="158" t="s">
        <v>357</v>
      </c>
      <c r="C30" s="159">
        <v>0</v>
      </c>
      <c r="D30" s="159">
        <v>4.4480719999999994E-2</v>
      </c>
      <c r="E30" s="159">
        <v>0</v>
      </c>
      <c r="F30" s="159">
        <v>0</v>
      </c>
      <c r="G30" s="159">
        <v>0</v>
      </c>
      <c r="H30" s="159">
        <v>0</v>
      </c>
      <c r="I30" s="159">
        <v>0</v>
      </c>
      <c r="J30" s="159">
        <v>4.4480719999999994E-2</v>
      </c>
      <c r="K30" s="159">
        <v>3</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4.4480719999999994E-2</v>
      </c>
    </row>
    <row r="31" spans="1:37" x14ac:dyDescent="0.25">
      <c r="A31" s="150" t="s">
        <v>358</v>
      </c>
      <c r="B31" s="161" t="s">
        <v>359</v>
      </c>
      <c r="C31" s="28">
        <v>0</v>
      </c>
      <c r="D31" s="28">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v>
      </c>
    </row>
    <row r="32" spans="1:37" ht="31.5" x14ac:dyDescent="0.25">
      <c r="A32" s="150" t="s">
        <v>360</v>
      </c>
      <c r="B32" s="161" t="s">
        <v>361</v>
      </c>
      <c r="C32" s="28">
        <v>0</v>
      </c>
      <c r="D32" s="28">
        <v>1.8855199999999999E-2</v>
      </c>
      <c r="E32" s="28">
        <v>0</v>
      </c>
      <c r="F32" s="28">
        <v>0</v>
      </c>
      <c r="G32" s="159">
        <v>0</v>
      </c>
      <c r="H32" s="28">
        <v>0</v>
      </c>
      <c r="I32" s="28">
        <v>0</v>
      </c>
      <c r="J32" s="159">
        <v>1.8855199999999999E-2</v>
      </c>
      <c r="K32" s="28">
        <v>3</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1.8855199999999999E-2</v>
      </c>
    </row>
    <row r="33" spans="1:33" x14ac:dyDescent="0.25">
      <c r="A33" s="150" t="s">
        <v>362</v>
      </c>
      <c r="B33" s="161" t="s">
        <v>363</v>
      </c>
      <c r="C33" s="28">
        <v>0</v>
      </c>
      <c r="D33" s="28">
        <v>2.5223559999999999E-2</v>
      </c>
      <c r="E33" s="28">
        <v>0</v>
      </c>
      <c r="F33" s="28">
        <v>0</v>
      </c>
      <c r="G33" s="159">
        <v>0</v>
      </c>
      <c r="H33" s="28">
        <v>0</v>
      </c>
      <c r="I33" s="28">
        <v>0</v>
      </c>
      <c r="J33" s="159">
        <v>2.5223559999999999E-2</v>
      </c>
      <c r="K33" s="28">
        <v>3</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2.5223559999999999E-2</v>
      </c>
    </row>
    <row r="34" spans="1:33" x14ac:dyDescent="0.25">
      <c r="A34" s="150" t="s">
        <v>364</v>
      </c>
      <c r="B34" s="161" t="s">
        <v>365</v>
      </c>
      <c r="C34" s="28">
        <v>0</v>
      </c>
      <c r="D34" s="28">
        <v>4.0195999999999998E-4</v>
      </c>
      <c r="E34" s="28">
        <v>0</v>
      </c>
      <c r="F34" s="28">
        <v>0</v>
      </c>
      <c r="G34" s="159">
        <v>0</v>
      </c>
      <c r="H34" s="28">
        <v>0</v>
      </c>
      <c r="I34" s="28">
        <v>0</v>
      </c>
      <c r="J34" s="159">
        <v>4.0195999999999998E-4</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4.0195999999999998E-4</v>
      </c>
    </row>
    <row r="35" spans="1:33" s="8" customFormat="1" ht="31.5" x14ac:dyDescent="0.25">
      <c r="A35" s="145" t="s">
        <v>18</v>
      </c>
      <c r="B35" s="158" t="s">
        <v>366</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row>
    <row r="36" spans="1:33" ht="31.5" x14ac:dyDescent="0.25">
      <c r="A36" s="150" t="s">
        <v>367</v>
      </c>
      <c r="B36" s="164" t="s">
        <v>368</v>
      </c>
      <c r="C36" s="165">
        <v>0</v>
      </c>
      <c r="D36" s="28">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v>
      </c>
    </row>
    <row r="37" spans="1:33" x14ac:dyDescent="0.25">
      <c r="A37" s="150" t="s">
        <v>369</v>
      </c>
      <c r="B37" s="164" t="s">
        <v>370</v>
      </c>
      <c r="C37" s="28">
        <v>0</v>
      </c>
      <c r="D37" s="28">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row>
    <row r="38" spans="1:33" x14ac:dyDescent="0.25">
      <c r="A38" s="150" t="s">
        <v>371</v>
      </c>
      <c r="B38" s="164" t="s">
        <v>372</v>
      </c>
      <c r="C38" s="28">
        <v>0</v>
      </c>
      <c r="D38" s="28">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row>
    <row r="39" spans="1:33" ht="31.5" x14ac:dyDescent="0.25">
      <c r="A39" s="150" t="s">
        <v>373</v>
      </c>
      <c r="B39" s="161" t="s">
        <v>374</v>
      </c>
      <c r="C39" s="28">
        <v>0</v>
      </c>
      <c r="D39" s="28">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row>
    <row r="40" spans="1:33" ht="31.5" x14ac:dyDescent="0.25">
      <c r="A40" s="150" t="s">
        <v>375</v>
      </c>
      <c r="B40" s="161" t="s">
        <v>376</v>
      </c>
      <c r="C40" s="28">
        <v>0</v>
      </c>
      <c r="D40" s="28">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row>
    <row r="41" spans="1:33" x14ac:dyDescent="0.25">
      <c r="A41" s="150" t="s">
        <v>377</v>
      </c>
      <c r="B41" s="161" t="s">
        <v>378</v>
      </c>
      <c r="C41" s="28">
        <v>0</v>
      </c>
      <c r="D41" s="28">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v>
      </c>
    </row>
    <row r="42" spans="1:33" x14ac:dyDescent="0.25">
      <c r="A42" s="150" t="s">
        <v>379</v>
      </c>
      <c r="B42" s="164" t="s">
        <v>380</v>
      </c>
      <c r="C42" s="28">
        <v>0</v>
      </c>
      <c r="D42" s="28">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0</v>
      </c>
    </row>
    <row r="43" spans="1:33" x14ac:dyDescent="0.25">
      <c r="A43" s="150" t="s">
        <v>381</v>
      </c>
      <c r="B43" s="164" t="s">
        <v>382</v>
      </c>
      <c r="C43" s="28">
        <v>0</v>
      </c>
      <c r="D43" s="28">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row>
    <row r="44" spans="1:33" x14ac:dyDescent="0.25">
      <c r="A44" s="150" t="s">
        <v>383</v>
      </c>
      <c r="B44" s="164" t="s">
        <v>384</v>
      </c>
      <c r="C44" s="28">
        <v>0</v>
      </c>
      <c r="D44" s="28">
        <v>1</v>
      </c>
      <c r="E44" s="28">
        <v>0</v>
      </c>
      <c r="F44" s="28">
        <v>0</v>
      </c>
      <c r="G44" s="28">
        <v>0</v>
      </c>
      <c r="H44" s="28">
        <v>0</v>
      </c>
      <c r="I44" s="28">
        <v>0</v>
      </c>
      <c r="J44" s="28">
        <v>1</v>
      </c>
      <c r="K44" s="28">
        <v>3</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1</v>
      </c>
    </row>
    <row r="45" spans="1:33" s="8" customFormat="1" x14ac:dyDescent="0.25">
      <c r="A45" s="145" t="s">
        <v>20</v>
      </c>
      <c r="B45" s="158" t="s">
        <v>385</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row>
    <row r="46" spans="1:33" x14ac:dyDescent="0.25">
      <c r="A46" s="150" t="s">
        <v>386</v>
      </c>
      <c r="B46" s="161" t="s">
        <v>387</v>
      </c>
      <c r="C46" s="28">
        <v>0</v>
      </c>
      <c r="D46" s="28">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v>
      </c>
    </row>
    <row r="47" spans="1:33" x14ac:dyDescent="0.25">
      <c r="A47" s="150" t="s">
        <v>388</v>
      </c>
      <c r="B47" s="161" t="s">
        <v>370</v>
      </c>
      <c r="C47" s="28">
        <v>0</v>
      </c>
      <c r="D47" s="28">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row>
    <row r="48" spans="1:33" x14ac:dyDescent="0.25">
      <c r="A48" s="150" t="s">
        <v>389</v>
      </c>
      <c r="B48" s="161" t="s">
        <v>372</v>
      </c>
      <c r="C48" s="28">
        <v>0</v>
      </c>
      <c r="D48" s="28">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row>
    <row r="49" spans="1:33" ht="31.5" x14ac:dyDescent="0.25">
      <c r="A49" s="150" t="s">
        <v>390</v>
      </c>
      <c r="B49" s="161" t="s">
        <v>374</v>
      </c>
      <c r="C49" s="28">
        <v>0</v>
      </c>
      <c r="D49" s="28">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row>
    <row r="50" spans="1:33" ht="31.5" x14ac:dyDescent="0.25">
      <c r="A50" s="150" t="s">
        <v>391</v>
      </c>
      <c r="B50" s="161" t="s">
        <v>376</v>
      </c>
      <c r="C50" s="28">
        <v>0</v>
      </c>
      <c r="D50" s="28">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row>
    <row r="51" spans="1:33" x14ac:dyDescent="0.25">
      <c r="A51" s="150" t="s">
        <v>392</v>
      </c>
      <c r="B51" s="161" t="s">
        <v>378</v>
      </c>
      <c r="C51" s="28">
        <v>0</v>
      </c>
      <c r="D51" s="28">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v>
      </c>
    </row>
    <row r="52" spans="1:33" x14ac:dyDescent="0.25">
      <c r="A52" s="150" t="s">
        <v>393</v>
      </c>
      <c r="B52" s="164" t="s">
        <v>380</v>
      </c>
      <c r="C52" s="28">
        <v>0</v>
      </c>
      <c r="D52" s="28">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0</v>
      </c>
    </row>
    <row r="53" spans="1:33" x14ac:dyDescent="0.25">
      <c r="A53" s="150" t="s">
        <v>394</v>
      </c>
      <c r="B53" s="164" t="s">
        <v>382</v>
      </c>
      <c r="C53" s="28">
        <v>0</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row>
    <row r="54" spans="1:33" x14ac:dyDescent="0.25">
      <c r="A54" s="150" t="s">
        <v>395</v>
      </c>
      <c r="B54" s="164" t="s">
        <v>384</v>
      </c>
      <c r="C54" s="28">
        <v>0</v>
      </c>
      <c r="D54" s="28">
        <v>1</v>
      </c>
      <c r="E54" s="28">
        <v>0</v>
      </c>
      <c r="F54" s="28">
        <v>0</v>
      </c>
      <c r="G54" s="28">
        <v>0</v>
      </c>
      <c r="H54" s="28">
        <v>0</v>
      </c>
      <c r="I54" s="28">
        <v>0</v>
      </c>
      <c r="J54" s="28">
        <v>1</v>
      </c>
      <c r="K54" s="28">
        <v>3</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1</v>
      </c>
    </row>
    <row r="55" spans="1:33" s="8" customFormat="1" ht="35.25" customHeight="1" x14ac:dyDescent="0.25">
      <c r="A55" s="145" t="s">
        <v>22</v>
      </c>
      <c r="B55" s="158" t="s">
        <v>396</v>
      </c>
      <c r="C55" s="159">
        <v>0</v>
      </c>
      <c r="D55" s="159">
        <v>0</v>
      </c>
      <c r="E55" s="159">
        <v>0</v>
      </c>
      <c r="F55" s="159">
        <v>0</v>
      </c>
      <c r="G55" s="159">
        <v>0</v>
      </c>
      <c r="H55" s="159">
        <v>0</v>
      </c>
      <c r="I55" s="159">
        <v>0</v>
      </c>
      <c r="J55" s="159">
        <v>1</v>
      </c>
      <c r="K55" s="159">
        <v>3</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row>
    <row r="56" spans="1:33" x14ac:dyDescent="0.25">
      <c r="A56" s="150" t="s">
        <v>397</v>
      </c>
      <c r="B56" s="161" t="s">
        <v>398</v>
      </c>
      <c r="C56" s="28">
        <v>4.4480719999999994E-2</v>
      </c>
      <c r="D56" s="28">
        <v>0</v>
      </c>
      <c r="E56" s="28">
        <v>0</v>
      </c>
      <c r="F56" s="28">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0</v>
      </c>
    </row>
    <row r="57" spans="1:33" x14ac:dyDescent="0.25">
      <c r="A57" s="150" t="s">
        <v>399</v>
      </c>
      <c r="B57" s="161" t="s">
        <v>400</v>
      </c>
      <c r="C57" s="28">
        <v>0</v>
      </c>
      <c r="D57" s="28">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v>
      </c>
    </row>
    <row r="58" spans="1:33" x14ac:dyDescent="0.25">
      <c r="A58" s="150" t="s">
        <v>401</v>
      </c>
      <c r="B58" s="164" t="s">
        <v>402</v>
      </c>
      <c r="C58" s="165">
        <v>0</v>
      </c>
      <c r="D58" s="165">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row>
    <row r="59" spans="1:33" x14ac:dyDescent="0.25">
      <c r="A59" s="150" t="s">
        <v>403</v>
      </c>
      <c r="B59" s="164" t="s">
        <v>404</v>
      </c>
      <c r="C59" s="165">
        <v>0</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row>
    <row r="60" spans="1:33" x14ac:dyDescent="0.25">
      <c r="A60" s="150" t="s">
        <v>405</v>
      </c>
      <c r="B60" s="164" t="s">
        <v>406</v>
      </c>
      <c r="C60" s="165">
        <v>0</v>
      </c>
      <c r="D60" s="165">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v>
      </c>
    </row>
    <row r="61" spans="1:33" x14ac:dyDescent="0.25">
      <c r="A61" s="150" t="s">
        <v>407</v>
      </c>
      <c r="B61" s="164" t="s">
        <v>380</v>
      </c>
      <c r="C61" s="28">
        <v>0</v>
      </c>
      <c r="D61" s="28">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0</v>
      </c>
    </row>
    <row r="62" spans="1:33" x14ac:dyDescent="0.25">
      <c r="A62" s="150" t="s">
        <v>408</v>
      </c>
      <c r="B62" s="164" t="s">
        <v>382</v>
      </c>
      <c r="C62" s="28">
        <v>0</v>
      </c>
      <c r="D62" s="28">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row>
    <row r="63" spans="1:33" x14ac:dyDescent="0.25">
      <c r="A63" s="150" t="s">
        <v>409</v>
      </c>
      <c r="B63" s="164" t="s">
        <v>384</v>
      </c>
      <c r="C63" s="28">
        <v>0</v>
      </c>
      <c r="D63" s="28">
        <v>1</v>
      </c>
      <c r="E63" s="28">
        <v>0</v>
      </c>
      <c r="F63" s="28">
        <v>0</v>
      </c>
      <c r="G63" s="28">
        <v>0</v>
      </c>
      <c r="H63" s="28">
        <v>0</v>
      </c>
      <c r="I63" s="28">
        <v>0</v>
      </c>
      <c r="J63" s="28">
        <v>1</v>
      </c>
      <c r="K63" s="28">
        <v>3</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1</v>
      </c>
    </row>
    <row r="64" spans="1:33" s="8" customFormat="1" ht="36.75" customHeight="1" x14ac:dyDescent="0.25">
      <c r="A64" s="145" t="s">
        <v>24</v>
      </c>
      <c r="B64" s="166" t="s">
        <v>410</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8" customFormat="1" x14ac:dyDescent="0.25">
      <c r="A65" s="145" t="s">
        <v>26</v>
      </c>
      <c r="B65" s="158" t="s">
        <v>411</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50" t="s">
        <v>412</v>
      </c>
      <c r="B66" s="168" t="s">
        <v>387</v>
      </c>
      <c r="C66" s="169">
        <v>0</v>
      </c>
      <c r="D66" s="28">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row>
    <row r="67" spans="1:33" x14ac:dyDescent="0.25">
      <c r="A67" s="150" t="s">
        <v>413</v>
      </c>
      <c r="B67" s="168" t="s">
        <v>370</v>
      </c>
      <c r="C67" s="169">
        <v>0</v>
      </c>
      <c r="D67" s="169">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row>
    <row r="68" spans="1:33" x14ac:dyDescent="0.25">
      <c r="A68" s="150" t="s">
        <v>414</v>
      </c>
      <c r="B68" s="168" t="s">
        <v>372</v>
      </c>
      <c r="C68" s="169">
        <v>0</v>
      </c>
      <c r="D68" s="28">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row>
    <row r="69" spans="1:33" x14ac:dyDescent="0.25">
      <c r="A69" s="150" t="s">
        <v>415</v>
      </c>
      <c r="B69" s="168" t="s">
        <v>416</v>
      </c>
      <c r="C69" s="169">
        <v>0</v>
      </c>
      <c r="D69" s="169">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row>
    <row r="70" spans="1:33" x14ac:dyDescent="0.25">
      <c r="A70" s="150" t="s">
        <v>417</v>
      </c>
      <c r="B70" s="164" t="s">
        <v>380</v>
      </c>
      <c r="C70" s="169">
        <v>0</v>
      </c>
      <c r="D70" s="169">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row>
    <row r="71" spans="1:33" x14ac:dyDescent="0.25">
      <c r="A71" s="150" t="s">
        <v>418</v>
      </c>
      <c r="B71" s="164" t="s">
        <v>382</v>
      </c>
      <c r="C71" s="169">
        <v>0</v>
      </c>
      <c r="D71" s="169">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row>
    <row r="72" spans="1:33" x14ac:dyDescent="0.25">
      <c r="A72" s="150" t="s">
        <v>419</v>
      </c>
      <c r="B72" s="164" t="s">
        <v>384</v>
      </c>
      <c r="C72" s="169">
        <v>0</v>
      </c>
      <c r="D72" s="169">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Z7" zoomScale="80" zoomScaleNormal="80" zoomScaleSheetLayoutView="85" workbookViewId="0">
      <selection activeCell="AX26" sqref="AX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c r="AW5" s="218"/>
      <c r="AX5" s="218"/>
    </row>
    <row r="6" spans="1:50" ht="18.75" x14ac:dyDescent="0.3">
      <c r="AX6" s="5"/>
    </row>
    <row r="7" spans="1:50" ht="18.75" x14ac:dyDescent="0.25">
      <c r="A7" s="219" t="s">
        <v>4</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row>
    <row r="8" spans="1:50" ht="18.75" x14ac:dyDescent="0.25">
      <c r="A8" s="219"/>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c r="AW8" s="219"/>
      <c r="AX8" s="219"/>
    </row>
    <row r="9" spans="1:50" s="170" customFormat="1" ht="15.75" x14ac:dyDescent="0.25">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row>
    <row r="10" spans="1:50" ht="15.75" x14ac:dyDescent="0.25">
      <c r="A10" s="215" t="s">
        <v>6</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c r="AW10" s="215"/>
      <c r="AX10" s="215"/>
    </row>
    <row r="11" spans="1:50" ht="18.75" x14ac:dyDescent="0.25">
      <c r="A11" s="219"/>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c r="AW11" s="219"/>
      <c r="AX11" s="219"/>
    </row>
    <row r="12" spans="1:50" s="170" customFormat="1" ht="15.75" x14ac:dyDescent="0.25">
      <c r="A12" s="220" t="str">
        <f>'1. паспорт местоположение'!$A$12</f>
        <v>O_СГЭС_13</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row>
    <row r="13" spans="1:50"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c r="AW13" s="215"/>
      <c r="AX13" s="215"/>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170" customFormat="1" ht="15.75" x14ac:dyDescent="0.25">
      <c r="A15" s="220"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row>
    <row r="16" spans="1:50" ht="15.75" x14ac:dyDescent="0.25">
      <c r="A16" s="215" t="s">
        <v>9</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c r="AW16" s="215"/>
      <c r="AX16" s="215"/>
    </row>
    <row r="17" spans="1:50"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c r="AW17" s="247"/>
      <c r="AX17" s="247"/>
    </row>
    <row r="18" spans="1:50"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c r="AW18" s="247"/>
      <c r="AX18" s="247"/>
    </row>
    <row r="19" spans="1:50"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c r="AW19" s="247"/>
      <c r="AX19" s="247"/>
    </row>
    <row r="20" spans="1:50"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c r="AW20" s="247"/>
      <c r="AX20" s="247"/>
    </row>
    <row r="21" spans="1:50" x14ac:dyDescent="0.25">
      <c r="A21" s="268" t="s">
        <v>420</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c r="AX21" s="268"/>
    </row>
    <row r="22" spans="1:50" ht="58.5" customHeight="1" x14ac:dyDescent="0.25">
      <c r="A22" s="225" t="s">
        <v>421</v>
      </c>
      <c r="B22" s="270" t="s">
        <v>422</v>
      </c>
      <c r="C22" s="225" t="s">
        <v>423</v>
      </c>
      <c r="D22" s="225" t="s">
        <v>424</v>
      </c>
      <c r="E22" s="254" t="s">
        <v>425</v>
      </c>
      <c r="F22" s="255"/>
      <c r="G22" s="255"/>
      <c r="H22" s="255"/>
      <c r="I22" s="255"/>
      <c r="J22" s="255"/>
      <c r="K22" s="255"/>
      <c r="L22" s="255"/>
      <c r="M22" s="255"/>
      <c r="N22" s="256"/>
      <c r="O22" s="225" t="s">
        <v>426</v>
      </c>
      <c r="P22" s="225" t="s">
        <v>427</v>
      </c>
      <c r="Q22" s="225" t="s">
        <v>428</v>
      </c>
      <c r="R22" s="222" t="s">
        <v>429</v>
      </c>
      <c r="S22" s="222" t="s">
        <v>430</v>
      </c>
      <c r="T22" s="222" t="s">
        <v>431</v>
      </c>
      <c r="U22" s="222" t="s">
        <v>432</v>
      </c>
      <c r="V22" s="222"/>
      <c r="W22" s="273" t="s">
        <v>433</v>
      </c>
      <c r="X22" s="273" t="s">
        <v>434</v>
      </c>
      <c r="Y22" s="222" t="s">
        <v>435</v>
      </c>
      <c r="Z22" s="222" t="s">
        <v>436</v>
      </c>
      <c r="AA22" s="222" t="s">
        <v>437</v>
      </c>
      <c r="AB22" s="274" t="s">
        <v>438</v>
      </c>
      <c r="AC22" s="222" t="s">
        <v>439</v>
      </c>
      <c r="AD22" s="222" t="s">
        <v>440</v>
      </c>
      <c r="AE22" s="222" t="s">
        <v>441</v>
      </c>
      <c r="AF22" s="222" t="s">
        <v>442</v>
      </c>
      <c r="AG22" s="222" t="s">
        <v>443</v>
      </c>
      <c r="AH22" s="222" t="s">
        <v>444</v>
      </c>
      <c r="AI22" s="222"/>
      <c r="AJ22" s="222"/>
      <c r="AK22" s="222"/>
      <c r="AL22" s="222"/>
      <c r="AM22" s="222"/>
      <c r="AN22" s="222" t="s">
        <v>445</v>
      </c>
      <c r="AO22" s="222"/>
      <c r="AP22" s="222"/>
      <c r="AQ22" s="222"/>
      <c r="AR22" s="222" t="s">
        <v>446</v>
      </c>
      <c r="AS22" s="222"/>
      <c r="AT22" s="222" t="s">
        <v>447</v>
      </c>
      <c r="AU22" s="222" t="s">
        <v>448</v>
      </c>
      <c r="AV22" s="222" t="s">
        <v>449</v>
      </c>
      <c r="AW22" s="222" t="s">
        <v>450</v>
      </c>
      <c r="AX22" s="275" t="s">
        <v>451</v>
      </c>
    </row>
    <row r="23" spans="1:50" ht="64.5" customHeight="1" x14ac:dyDescent="0.25">
      <c r="A23" s="269"/>
      <c r="B23" s="271"/>
      <c r="C23" s="269"/>
      <c r="D23" s="269"/>
      <c r="E23" s="277" t="s">
        <v>452</v>
      </c>
      <c r="F23" s="279" t="s">
        <v>400</v>
      </c>
      <c r="G23" s="279" t="s">
        <v>402</v>
      </c>
      <c r="H23" s="279" t="s">
        <v>404</v>
      </c>
      <c r="I23" s="281" t="s">
        <v>453</v>
      </c>
      <c r="J23" s="281" t="s">
        <v>454</v>
      </c>
      <c r="K23" s="281" t="s">
        <v>455</v>
      </c>
      <c r="L23" s="279" t="s">
        <v>380</v>
      </c>
      <c r="M23" s="279" t="s">
        <v>382</v>
      </c>
      <c r="N23" s="279" t="s">
        <v>384</v>
      </c>
      <c r="O23" s="269"/>
      <c r="P23" s="269"/>
      <c r="Q23" s="269"/>
      <c r="R23" s="222"/>
      <c r="S23" s="222"/>
      <c r="T23" s="222"/>
      <c r="U23" s="283" t="s">
        <v>272</v>
      </c>
      <c r="V23" s="283" t="s">
        <v>456</v>
      </c>
      <c r="W23" s="273"/>
      <c r="X23" s="273"/>
      <c r="Y23" s="222"/>
      <c r="Z23" s="222"/>
      <c r="AA23" s="222"/>
      <c r="AB23" s="222"/>
      <c r="AC23" s="222"/>
      <c r="AD23" s="222"/>
      <c r="AE23" s="222"/>
      <c r="AF23" s="222"/>
      <c r="AG23" s="222"/>
      <c r="AH23" s="222" t="s">
        <v>457</v>
      </c>
      <c r="AI23" s="222"/>
      <c r="AJ23" s="222" t="s">
        <v>458</v>
      </c>
      <c r="AK23" s="222"/>
      <c r="AL23" s="225" t="s">
        <v>459</v>
      </c>
      <c r="AM23" s="225" t="s">
        <v>460</v>
      </c>
      <c r="AN23" s="225" t="s">
        <v>461</v>
      </c>
      <c r="AO23" s="225" t="s">
        <v>462</v>
      </c>
      <c r="AP23" s="225" t="s">
        <v>463</v>
      </c>
      <c r="AQ23" s="225" t="s">
        <v>464</v>
      </c>
      <c r="AR23" s="225" t="s">
        <v>465</v>
      </c>
      <c r="AS23" s="231" t="s">
        <v>456</v>
      </c>
      <c r="AT23" s="222"/>
      <c r="AU23" s="222"/>
      <c r="AV23" s="222"/>
      <c r="AW23" s="222"/>
      <c r="AX23" s="276"/>
    </row>
    <row r="24" spans="1:50" ht="96.75" customHeight="1" x14ac:dyDescent="0.25">
      <c r="A24" s="226"/>
      <c r="B24" s="272"/>
      <c r="C24" s="226"/>
      <c r="D24" s="226"/>
      <c r="E24" s="278"/>
      <c r="F24" s="280"/>
      <c r="G24" s="280"/>
      <c r="H24" s="280"/>
      <c r="I24" s="282"/>
      <c r="J24" s="282"/>
      <c r="K24" s="282"/>
      <c r="L24" s="280"/>
      <c r="M24" s="280"/>
      <c r="N24" s="280"/>
      <c r="O24" s="226"/>
      <c r="P24" s="226"/>
      <c r="Q24" s="226"/>
      <c r="R24" s="222"/>
      <c r="S24" s="222"/>
      <c r="T24" s="222"/>
      <c r="U24" s="284"/>
      <c r="V24" s="284"/>
      <c r="W24" s="273"/>
      <c r="X24" s="273"/>
      <c r="Y24" s="222"/>
      <c r="Z24" s="222"/>
      <c r="AA24" s="222"/>
      <c r="AB24" s="222"/>
      <c r="AC24" s="222"/>
      <c r="AD24" s="222"/>
      <c r="AE24" s="222"/>
      <c r="AF24" s="222"/>
      <c r="AG24" s="222"/>
      <c r="AH24" s="29" t="s">
        <v>466</v>
      </c>
      <c r="AI24" s="29" t="s">
        <v>467</v>
      </c>
      <c r="AJ24" s="66" t="s">
        <v>272</v>
      </c>
      <c r="AK24" s="66" t="s">
        <v>456</v>
      </c>
      <c r="AL24" s="226"/>
      <c r="AM24" s="226"/>
      <c r="AN24" s="226"/>
      <c r="AO24" s="226"/>
      <c r="AP24" s="226"/>
      <c r="AQ24" s="226"/>
      <c r="AR24" s="226"/>
      <c r="AS24" s="233"/>
      <c r="AT24" s="222"/>
      <c r="AU24" s="222"/>
      <c r="AV24" s="222"/>
      <c r="AW24" s="222"/>
      <c r="AX24" s="276"/>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54.75" customHeight="1" x14ac:dyDescent="0.2">
      <c r="A26" s="173">
        <f>A25+1-IF(ROW(A26) = 26,1,0)</f>
        <v>1</v>
      </c>
      <c r="B26" s="174" t="s">
        <v>530</v>
      </c>
      <c r="C26" s="174" t="s">
        <v>524</v>
      </c>
      <c r="D26" s="174">
        <v>2024</v>
      </c>
      <c r="E26" s="174">
        <v>0</v>
      </c>
      <c r="F26" s="174">
        <v>0</v>
      </c>
      <c r="G26" s="174">
        <v>0</v>
      </c>
      <c r="H26" s="174">
        <v>0</v>
      </c>
      <c r="I26" s="174">
        <v>0</v>
      </c>
      <c r="J26" s="174">
        <v>0</v>
      </c>
      <c r="K26" s="174">
        <v>0</v>
      </c>
      <c r="L26" s="174">
        <v>0</v>
      </c>
      <c r="M26" s="174">
        <v>0</v>
      </c>
      <c r="N26" s="174">
        <v>1</v>
      </c>
      <c r="O26" s="207" t="s">
        <v>554</v>
      </c>
      <c r="P26" s="213" t="s">
        <v>555</v>
      </c>
      <c r="Q26" s="208" t="s">
        <v>530</v>
      </c>
      <c r="R26" s="208">
        <v>3779.297</v>
      </c>
      <c r="S26" s="208" t="s">
        <v>556</v>
      </c>
      <c r="T26" s="208">
        <v>3779.297</v>
      </c>
      <c r="U26" s="209" t="s">
        <v>557</v>
      </c>
      <c r="V26" s="209" t="s">
        <v>557</v>
      </c>
      <c r="W26" s="208"/>
      <c r="X26" s="208">
        <v>1</v>
      </c>
      <c r="Y26" s="208" t="s">
        <v>558</v>
      </c>
      <c r="Z26" s="208">
        <v>3779.297</v>
      </c>
      <c r="AA26" s="210" t="s">
        <v>84</v>
      </c>
      <c r="AB26" s="208">
        <v>0</v>
      </c>
      <c r="AC26" s="208" t="s">
        <v>84</v>
      </c>
      <c r="AD26" s="208">
        <v>3779.297</v>
      </c>
      <c r="AE26" s="208" t="s">
        <v>558</v>
      </c>
      <c r="AF26" s="208">
        <v>4535.1559999999999</v>
      </c>
      <c r="AG26" s="208">
        <v>4535.1559999999999</v>
      </c>
      <c r="AH26" s="208"/>
      <c r="AI26" s="211"/>
      <c r="AJ26" s="208"/>
      <c r="AK26" s="212"/>
      <c r="AL26" s="212"/>
      <c r="AM26" s="212"/>
      <c r="AN26" s="209" t="s">
        <v>559</v>
      </c>
      <c r="AO26" s="208"/>
      <c r="AP26" s="212"/>
      <c r="AQ26" s="208"/>
      <c r="AR26" s="208"/>
      <c r="AS26" s="212">
        <v>45490</v>
      </c>
      <c r="AT26" s="208"/>
      <c r="AU26" s="212">
        <v>45490</v>
      </c>
      <c r="AV26" s="212">
        <v>45534</v>
      </c>
      <c r="AW26" s="208"/>
      <c r="AX26" s="208" t="s">
        <v>560</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24" zoomScale="80" zoomScaleNormal="80" workbookViewId="0">
      <selection activeCell="I35" sqref="I35"/>
    </sheetView>
  </sheetViews>
  <sheetFormatPr defaultRowHeight="15.75" x14ac:dyDescent="0.25"/>
  <cols>
    <col min="1" max="2" width="66.140625" style="175"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7" t="str">
        <f>'1. паспорт местоположение'!$A$5:$C$5</f>
        <v>Год раскрытия информации: 2024 год</v>
      </c>
      <c r="B5" s="287"/>
      <c r="C5" s="177"/>
      <c r="D5" s="177"/>
      <c r="E5" s="177"/>
      <c r="F5" s="177"/>
      <c r="G5" s="177"/>
      <c r="H5" s="177"/>
    </row>
    <row r="6" spans="1:8" ht="18.75" x14ac:dyDescent="0.3">
      <c r="A6" s="176"/>
      <c r="B6" s="176"/>
      <c r="C6" s="176"/>
      <c r="D6" s="176"/>
      <c r="E6" s="176"/>
      <c r="F6" s="176"/>
      <c r="G6" s="176"/>
      <c r="H6" s="176"/>
    </row>
    <row r="7" spans="1:8" ht="18.75" x14ac:dyDescent="0.25">
      <c r="A7" s="219" t="s">
        <v>4</v>
      </c>
      <c r="B7" s="219"/>
      <c r="C7" s="178"/>
      <c r="D7" s="10"/>
      <c r="E7" s="10"/>
      <c r="F7" s="10"/>
      <c r="G7" s="10"/>
      <c r="H7" s="10"/>
    </row>
    <row r="8" spans="1:8" ht="18.75" x14ac:dyDescent="0.25">
      <c r="A8" s="10"/>
      <c r="B8" s="10"/>
      <c r="C8" s="178"/>
      <c r="D8" s="10"/>
      <c r="E8" s="10"/>
      <c r="F8" s="10"/>
      <c r="G8" s="10"/>
      <c r="H8" s="10"/>
    </row>
    <row r="9" spans="1:8" x14ac:dyDescent="0.25">
      <c r="A9" s="220" t="s">
        <v>5</v>
      </c>
      <c r="B9" s="220"/>
      <c r="C9" s="179"/>
      <c r="D9" s="11"/>
      <c r="E9" s="11"/>
      <c r="F9" s="11"/>
      <c r="G9" s="11"/>
      <c r="H9" s="11"/>
    </row>
    <row r="10" spans="1:8" x14ac:dyDescent="0.25">
      <c r="A10" s="215" t="s">
        <v>6</v>
      </c>
      <c r="B10" s="215"/>
      <c r="C10" s="39"/>
      <c r="D10" s="13"/>
      <c r="E10" s="13"/>
      <c r="F10" s="13"/>
      <c r="G10" s="13"/>
      <c r="H10" s="13"/>
    </row>
    <row r="11" spans="1:8" ht="18.75" x14ac:dyDescent="0.25">
      <c r="A11" s="10"/>
      <c r="B11" s="10"/>
      <c r="C11" s="178"/>
      <c r="D11" s="10"/>
      <c r="E11" s="10"/>
      <c r="F11" s="10"/>
      <c r="G11" s="10"/>
      <c r="H11" s="10"/>
    </row>
    <row r="12" spans="1:8" s="138" customFormat="1" x14ac:dyDescent="0.25">
      <c r="A12" s="220" t="str">
        <f>'1. паспорт местоположение'!$A$12</f>
        <v>O_СГЭС_13</v>
      </c>
      <c r="B12" s="220"/>
      <c r="C12" s="180"/>
      <c r="D12" s="154"/>
      <c r="E12" s="154"/>
      <c r="F12" s="154"/>
      <c r="G12" s="154"/>
      <c r="H12" s="154"/>
    </row>
    <row r="13" spans="1:8" x14ac:dyDescent="0.25">
      <c r="A13" s="215" t="s">
        <v>8</v>
      </c>
      <c r="B13" s="215"/>
      <c r="C13" s="39"/>
      <c r="D13" s="13"/>
      <c r="E13" s="13"/>
      <c r="F13" s="13"/>
      <c r="G13" s="13"/>
      <c r="H13" s="13"/>
    </row>
    <row r="14" spans="1:8" ht="18.75" x14ac:dyDescent="0.25">
      <c r="A14" s="56"/>
      <c r="B14" s="56"/>
      <c r="C14" s="181"/>
      <c r="D14" s="56"/>
      <c r="E14" s="56"/>
      <c r="F14" s="56"/>
      <c r="G14" s="56"/>
      <c r="H14" s="56"/>
    </row>
    <row r="15" spans="1:8" s="138" customFormat="1" x14ac:dyDescent="0.25">
      <c r="A15" s="214"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5" s="214"/>
      <c r="C15" s="180"/>
      <c r="D15" s="154"/>
      <c r="E15" s="154"/>
      <c r="F15" s="154"/>
      <c r="G15" s="154"/>
      <c r="H15" s="154"/>
    </row>
    <row r="16" spans="1:8" x14ac:dyDescent="0.25">
      <c r="A16" s="215" t="s">
        <v>9</v>
      </c>
      <c r="B16" s="215"/>
      <c r="C16" s="39"/>
      <c r="D16" s="13"/>
      <c r="E16" s="13"/>
      <c r="F16" s="13"/>
      <c r="G16" s="13"/>
      <c r="H16" s="13"/>
    </row>
    <row r="17" spans="1:2" s="138" customFormat="1" x14ac:dyDescent="0.25">
      <c r="A17" s="175"/>
      <c r="B17" s="182"/>
    </row>
    <row r="18" spans="1:2" s="138" customFormat="1" ht="33.75" customHeight="1" x14ac:dyDescent="0.25">
      <c r="A18" s="285" t="s">
        <v>468</v>
      </c>
      <c r="B18" s="286"/>
    </row>
    <row r="19" spans="1:2" s="138" customFormat="1" x14ac:dyDescent="0.25">
      <c r="A19" s="175"/>
      <c r="B19" s="140"/>
    </row>
    <row r="20" spans="1:2" s="138" customFormat="1" ht="16.5" thickBot="1" x14ac:dyDescent="0.3">
      <c r="A20" s="175"/>
      <c r="B20" s="71"/>
    </row>
    <row r="21" spans="1:2" s="138" customFormat="1" ht="16.5" thickBot="1" x14ac:dyDescent="0.3">
      <c r="A21" s="183" t="s">
        <v>469</v>
      </c>
      <c r="B21" s="184" t="s">
        <v>522</v>
      </c>
    </row>
    <row r="22" spans="1:2" s="138" customFormat="1" ht="16.5" thickBot="1" x14ac:dyDescent="0.3">
      <c r="A22" s="183" t="s">
        <v>470</v>
      </c>
      <c r="B22" s="184" t="s">
        <v>523</v>
      </c>
    </row>
    <row r="23" spans="1:2" s="138" customFormat="1" ht="16.5" thickBot="1" x14ac:dyDescent="0.3">
      <c r="A23" s="183" t="s">
        <v>471</v>
      </c>
      <c r="B23" s="184" t="s">
        <v>524</v>
      </c>
    </row>
    <row r="24" spans="1:2" s="138" customFormat="1" ht="45.75" thickBot="1" x14ac:dyDescent="0.3">
      <c r="A24" s="183" t="s">
        <v>472</v>
      </c>
      <c r="B24" s="184" t="s">
        <v>525</v>
      </c>
    </row>
    <row r="25" spans="1:2" s="138" customFormat="1" ht="16.5" thickBot="1" x14ac:dyDescent="0.3">
      <c r="A25" s="185" t="s">
        <v>473</v>
      </c>
      <c r="B25" s="184">
        <v>2024</v>
      </c>
    </row>
    <row r="26" spans="1:2" s="138" customFormat="1" ht="16.5" thickBot="1" x14ac:dyDescent="0.3">
      <c r="A26" s="186" t="s">
        <v>474</v>
      </c>
      <c r="B26" s="184" t="s">
        <v>526</v>
      </c>
    </row>
    <row r="27" spans="1:2" s="138" customFormat="1" ht="29.25" thickBot="1" x14ac:dyDescent="0.3">
      <c r="A27" s="187" t="s">
        <v>475</v>
      </c>
      <c r="B27" s="188">
        <v>5.3376859999999998E-2</v>
      </c>
    </row>
    <row r="28" spans="1:2" s="138" customFormat="1" ht="16.5" thickBot="1" x14ac:dyDescent="0.3">
      <c r="A28" s="189" t="s">
        <v>476</v>
      </c>
      <c r="B28" s="188" t="s">
        <v>552</v>
      </c>
    </row>
    <row r="29" spans="1:2" s="138" customFormat="1" ht="29.25" thickBot="1" x14ac:dyDescent="0.3">
      <c r="A29" s="190" t="s">
        <v>477</v>
      </c>
      <c r="B29" s="191">
        <v>0</v>
      </c>
    </row>
    <row r="30" spans="1:2" s="138" customFormat="1" ht="29.25" thickBot="1" x14ac:dyDescent="0.3">
      <c r="A30" s="190" t="s">
        <v>478</v>
      </c>
      <c r="B30" s="188">
        <v>0</v>
      </c>
    </row>
    <row r="31" spans="1:2" s="138" customFormat="1" ht="16.5" thickBot="1" x14ac:dyDescent="0.3">
      <c r="A31" s="189" t="s">
        <v>479</v>
      </c>
      <c r="B31" s="188" t="s">
        <v>259</v>
      </c>
    </row>
    <row r="32" spans="1:2" s="138" customFormat="1" ht="29.25" thickBot="1" x14ac:dyDescent="0.3">
      <c r="A32" s="190" t="s">
        <v>480</v>
      </c>
      <c r="B32" s="188" t="s">
        <v>527</v>
      </c>
    </row>
    <row r="33" spans="1:2" s="138" customFormat="1" ht="30.75" thickBot="1" x14ac:dyDescent="0.3">
      <c r="A33" s="189" t="s">
        <v>481</v>
      </c>
      <c r="B33" s="188">
        <v>0</v>
      </c>
    </row>
    <row r="34" spans="1:2" s="138" customFormat="1" ht="16.5" thickBot="1" x14ac:dyDescent="0.3">
      <c r="A34" s="189" t="s">
        <v>482</v>
      </c>
      <c r="B34" s="188">
        <v>0</v>
      </c>
    </row>
    <row r="35" spans="1:2" s="138" customFormat="1" ht="16.5" thickBot="1" x14ac:dyDescent="0.3">
      <c r="A35" s="189" t="s">
        <v>483</v>
      </c>
      <c r="B35" s="188">
        <v>0</v>
      </c>
    </row>
    <row r="36" spans="1:2" s="138" customFormat="1" ht="16.5" thickBot="1" x14ac:dyDescent="0.3">
      <c r="A36" s="189" t="s">
        <v>484</v>
      </c>
      <c r="B36" s="188">
        <v>0</v>
      </c>
    </row>
    <row r="37" spans="1:2" s="138" customFormat="1" ht="29.25" thickBot="1" x14ac:dyDescent="0.3">
      <c r="A37" s="190" t="s">
        <v>485</v>
      </c>
      <c r="B37" s="188" t="s">
        <v>528</v>
      </c>
    </row>
    <row r="38" spans="1:2" s="138" customFormat="1" ht="30.75" thickBot="1" x14ac:dyDescent="0.3">
      <c r="A38" s="189" t="s">
        <v>481</v>
      </c>
      <c r="B38" s="188">
        <v>0</v>
      </c>
    </row>
    <row r="39" spans="1:2" s="138" customFormat="1" ht="16.5" thickBot="1" x14ac:dyDescent="0.3">
      <c r="A39" s="189" t="s">
        <v>482</v>
      </c>
      <c r="B39" s="188">
        <v>0</v>
      </c>
    </row>
    <row r="40" spans="1:2" s="138" customFormat="1" ht="16.5" thickBot="1" x14ac:dyDescent="0.3">
      <c r="A40" s="189" t="s">
        <v>483</v>
      </c>
      <c r="B40" s="188">
        <v>0</v>
      </c>
    </row>
    <row r="41" spans="1:2" s="138" customFormat="1" ht="16.5" thickBot="1" x14ac:dyDescent="0.3">
      <c r="A41" s="189" t="s">
        <v>484</v>
      </c>
      <c r="B41" s="188">
        <v>0</v>
      </c>
    </row>
    <row r="42" spans="1:2" s="138" customFormat="1" ht="29.25" thickBot="1" x14ac:dyDescent="0.3">
      <c r="A42" s="190" t="s">
        <v>486</v>
      </c>
      <c r="B42" s="188" t="s">
        <v>528</v>
      </c>
    </row>
    <row r="43" spans="1:2" s="138" customFormat="1" ht="30.75" thickBot="1" x14ac:dyDescent="0.3">
      <c r="A43" s="189" t="s">
        <v>481</v>
      </c>
      <c r="B43" s="188">
        <v>0</v>
      </c>
    </row>
    <row r="44" spans="1:2" s="138" customFormat="1" ht="16.5" thickBot="1" x14ac:dyDescent="0.3">
      <c r="A44" s="189" t="s">
        <v>482</v>
      </c>
      <c r="B44" s="188">
        <v>0</v>
      </c>
    </row>
    <row r="45" spans="1:2" s="138" customFormat="1" ht="16.5" thickBot="1" x14ac:dyDescent="0.3">
      <c r="A45" s="189" t="s">
        <v>483</v>
      </c>
      <c r="B45" s="188">
        <v>0</v>
      </c>
    </row>
    <row r="46" spans="1:2" s="138" customFormat="1" ht="16.5" thickBot="1" x14ac:dyDescent="0.3">
      <c r="A46" s="189" t="s">
        <v>484</v>
      </c>
      <c r="B46" s="188">
        <v>0</v>
      </c>
    </row>
    <row r="47" spans="1:2" s="138" customFormat="1" ht="29.25" thickBot="1" x14ac:dyDescent="0.3">
      <c r="A47" s="192" t="s">
        <v>487</v>
      </c>
      <c r="B47" s="188">
        <v>0</v>
      </c>
    </row>
    <row r="48" spans="1:2" s="138" customFormat="1" ht="16.5" thickBot="1" x14ac:dyDescent="0.3">
      <c r="A48" s="193" t="s">
        <v>479</v>
      </c>
      <c r="B48" s="188" t="s">
        <v>259</v>
      </c>
    </row>
    <row r="49" spans="1:2" s="138" customFormat="1" ht="16.5" thickBot="1" x14ac:dyDescent="0.3">
      <c r="A49" s="193" t="s">
        <v>488</v>
      </c>
      <c r="B49" s="188">
        <v>0</v>
      </c>
    </row>
    <row r="50" spans="1:2" s="138" customFormat="1" ht="16.5" thickBot="1" x14ac:dyDescent="0.3">
      <c r="A50" s="193" t="s">
        <v>489</v>
      </c>
      <c r="B50" s="188">
        <v>0</v>
      </c>
    </row>
    <row r="51" spans="1:2" s="138" customFormat="1" ht="16.5" thickBot="1" x14ac:dyDescent="0.3">
      <c r="A51" s="193" t="s">
        <v>490</v>
      </c>
      <c r="B51" s="188">
        <v>0</v>
      </c>
    </row>
    <row r="52" spans="1:2" s="138" customFormat="1" ht="16.5" thickBot="1" x14ac:dyDescent="0.3">
      <c r="A52" s="190" t="s">
        <v>491</v>
      </c>
      <c r="B52" s="188" t="s">
        <v>529</v>
      </c>
    </row>
    <row r="53" spans="1:2" s="138" customFormat="1" ht="16.5" thickBot="1" x14ac:dyDescent="0.3">
      <c r="A53" s="189" t="s">
        <v>492</v>
      </c>
      <c r="B53" s="188">
        <v>0</v>
      </c>
    </row>
    <row r="54" spans="1:2" s="138" customFormat="1" ht="16.5" thickBot="1" x14ac:dyDescent="0.3">
      <c r="A54" s="189" t="s">
        <v>482</v>
      </c>
      <c r="B54" s="188">
        <v>0</v>
      </c>
    </row>
    <row r="55" spans="1:2" s="138" customFormat="1" ht="16.5" thickBot="1" x14ac:dyDescent="0.3">
      <c r="A55" s="189" t="s">
        <v>493</v>
      </c>
      <c r="B55" s="188">
        <v>0</v>
      </c>
    </row>
    <row r="56" spans="1:2" s="138" customFormat="1" ht="16.5" thickBot="1" x14ac:dyDescent="0.3">
      <c r="A56" s="189" t="s">
        <v>494</v>
      </c>
      <c r="B56" s="188">
        <v>0</v>
      </c>
    </row>
    <row r="57" spans="1:2" s="138" customFormat="1" ht="16.5" thickBot="1" x14ac:dyDescent="0.3">
      <c r="A57" s="190" t="s">
        <v>491</v>
      </c>
      <c r="B57" s="188" t="s">
        <v>529</v>
      </c>
    </row>
    <row r="58" spans="1:2" s="138" customFormat="1" ht="16.5" thickBot="1" x14ac:dyDescent="0.3">
      <c r="A58" s="189" t="s">
        <v>492</v>
      </c>
      <c r="B58" s="188">
        <v>0</v>
      </c>
    </row>
    <row r="59" spans="1:2" s="138" customFormat="1" ht="16.5" thickBot="1" x14ac:dyDescent="0.3">
      <c r="A59" s="189" t="s">
        <v>482</v>
      </c>
      <c r="B59" s="188">
        <v>0</v>
      </c>
    </row>
    <row r="60" spans="1:2" s="138" customFormat="1" ht="16.5" thickBot="1" x14ac:dyDescent="0.3">
      <c r="A60" s="189" t="s">
        <v>493</v>
      </c>
      <c r="B60" s="188">
        <v>0</v>
      </c>
    </row>
    <row r="61" spans="1:2" s="138" customFormat="1" ht="16.5" thickBot="1" x14ac:dyDescent="0.3">
      <c r="A61" s="189" t="s">
        <v>494</v>
      </c>
      <c r="B61" s="188">
        <v>0</v>
      </c>
    </row>
    <row r="62" spans="1:2" s="138" customFormat="1" ht="16.5" thickBot="1" x14ac:dyDescent="0.3">
      <c r="A62" s="185" t="s">
        <v>495</v>
      </c>
      <c r="B62" s="1">
        <v>0</v>
      </c>
    </row>
    <row r="63" spans="1:2" s="138" customFormat="1" ht="16.5" thickBot="1" x14ac:dyDescent="0.3">
      <c r="A63" s="185" t="s">
        <v>496</v>
      </c>
      <c r="B63" s="188">
        <v>0</v>
      </c>
    </row>
    <row r="64" spans="1:2" s="138" customFormat="1" ht="16.5" thickBot="1" x14ac:dyDescent="0.3">
      <c r="A64" s="185" t="s">
        <v>497</v>
      </c>
      <c r="B64" s="188">
        <v>0</v>
      </c>
    </row>
    <row r="65" spans="1:2" s="138" customFormat="1" ht="16.5" thickBot="1" x14ac:dyDescent="0.3">
      <c r="A65" s="186" t="s">
        <v>498</v>
      </c>
      <c r="B65" s="188">
        <v>0</v>
      </c>
    </row>
    <row r="66" spans="1:2" s="138" customFormat="1" x14ac:dyDescent="0.25">
      <c r="A66" s="192" t="s">
        <v>499</v>
      </c>
      <c r="B66" s="194" t="s">
        <v>259</v>
      </c>
    </row>
    <row r="67" spans="1:2" s="138" customFormat="1" x14ac:dyDescent="0.25">
      <c r="A67" s="195" t="s">
        <v>500</v>
      </c>
      <c r="B67" s="196" t="s">
        <v>530</v>
      </c>
    </row>
    <row r="68" spans="1:2" s="138" customFormat="1" x14ac:dyDescent="0.25">
      <c r="A68" s="195" t="s">
        <v>501</v>
      </c>
      <c r="B68" s="196" t="s">
        <v>259</v>
      </c>
    </row>
    <row r="69" spans="1:2" s="138" customFormat="1" x14ac:dyDescent="0.25">
      <c r="A69" s="195" t="s">
        <v>502</v>
      </c>
      <c r="B69" s="196" t="s">
        <v>259</v>
      </c>
    </row>
    <row r="70" spans="1:2" s="138" customFormat="1" x14ac:dyDescent="0.25">
      <c r="A70" s="195" t="s">
        <v>503</v>
      </c>
      <c r="B70" s="196" t="s">
        <v>259</v>
      </c>
    </row>
    <row r="71" spans="1:2" s="138" customFormat="1" x14ac:dyDescent="0.25">
      <c r="A71" s="195" t="s">
        <v>504</v>
      </c>
      <c r="B71" s="196" t="s">
        <v>259</v>
      </c>
    </row>
    <row r="72" spans="1:2" s="138" customFormat="1" ht="16.5" thickBot="1" x14ac:dyDescent="0.3">
      <c r="A72" s="197" t="s">
        <v>505</v>
      </c>
      <c r="B72" s="196" t="s">
        <v>259</v>
      </c>
    </row>
    <row r="73" spans="1:2" s="138" customFormat="1" ht="30.75" thickBot="1" x14ac:dyDescent="0.3">
      <c r="A73" s="193" t="s">
        <v>506</v>
      </c>
      <c r="B73" s="184" t="s">
        <v>531</v>
      </c>
    </row>
    <row r="74" spans="1:2" s="138" customFormat="1" ht="29.25" thickBot="1" x14ac:dyDescent="0.3">
      <c r="A74" s="185" t="s">
        <v>507</v>
      </c>
      <c r="B74" s="198">
        <v>0</v>
      </c>
    </row>
    <row r="75" spans="1:2" s="138" customFormat="1" ht="16.5" thickBot="1" x14ac:dyDescent="0.3">
      <c r="A75" s="193" t="s">
        <v>479</v>
      </c>
      <c r="B75" s="184" t="s">
        <v>259</v>
      </c>
    </row>
    <row r="76" spans="1:2" s="138" customFormat="1" ht="16.5" thickBot="1" x14ac:dyDescent="0.3">
      <c r="A76" s="193" t="s">
        <v>508</v>
      </c>
      <c r="B76" s="198">
        <v>0</v>
      </c>
    </row>
    <row r="77" spans="1:2" s="138" customFormat="1" ht="16.5" thickBot="1" x14ac:dyDescent="0.3">
      <c r="A77" s="193" t="s">
        <v>509</v>
      </c>
      <c r="B77" s="198">
        <v>0</v>
      </c>
    </row>
    <row r="78" spans="1:2" s="138" customFormat="1" ht="16.5" thickBot="1" x14ac:dyDescent="0.3">
      <c r="A78" s="199" t="s">
        <v>510</v>
      </c>
      <c r="B78" s="184" t="s">
        <v>259</v>
      </c>
    </row>
    <row r="79" spans="1:2" s="138" customFormat="1" ht="16.5" thickBot="1" x14ac:dyDescent="0.3">
      <c r="A79" s="185" t="s">
        <v>511</v>
      </c>
      <c r="B79" s="184" t="s">
        <v>259</v>
      </c>
    </row>
    <row r="80" spans="1:2" s="138" customFormat="1" ht="16.5" thickBot="1" x14ac:dyDescent="0.3">
      <c r="A80" s="195" t="s">
        <v>512</v>
      </c>
      <c r="B80" s="184" t="s">
        <v>259</v>
      </c>
    </row>
    <row r="81" spans="1:2" s="138" customFormat="1" ht="16.5" thickBot="1" x14ac:dyDescent="0.3">
      <c r="A81" s="195" t="s">
        <v>513</v>
      </c>
      <c r="B81" s="184" t="s">
        <v>259</v>
      </c>
    </row>
    <row r="82" spans="1:2" s="138" customFormat="1" ht="16.5" thickBot="1" x14ac:dyDescent="0.3">
      <c r="A82" s="195" t="s">
        <v>514</v>
      </c>
      <c r="B82" s="184" t="s">
        <v>259</v>
      </c>
    </row>
    <row r="83" spans="1:2" s="138" customFormat="1" ht="29.25" thickBot="1" x14ac:dyDescent="0.3">
      <c r="A83" s="200" t="s">
        <v>515</v>
      </c>
      <c r="B83" s="184" t="s">
        <v>553</v>
      </c>
    </row>
    <row r="84" spans="1:2" s="138" customFormat="1" ht="28.5" x14ac:dyDescent="0.25">
      <c r="A84" s="192" t="s">
        <v>516</v>
      </c>
      <c r="B84" s="194" t="s">
        <v>259</v>
      </c>
    </row>
    <row r="85" spans="1:2" s="138" customFormat="1" x14ac:dyDescent="0.25">
      <c r="A85" s="195" t="s">
        <v>517</v>
      </c>
      <c r="B85" s="196" t="s">
        <v>259</v>
      </c>
    </row>
    <row r="86" spans="1:2" s="138" customFormat="1" x14ac:dyDescent="0.25">
      <c r="A86" s="195" t="s">
        <v>518</v>
      </c>
      <c r="B86" s="196" t="s">
        <v>259</v>
      </c>
    </row>
    <row r="87" spans="1:2" s="138" customFormat="1" x14ac:dyDescent="0.25">
      <c r="A87" s="195" t="s">
        <v>519</v>
      </c>
      <c r="B87" s="196" t="s">
        <v>259</v>
      </c>
    </row>
    <row r="88" spans="1:2" s="138" customFormat="1" x14ac:dyDescent="0.25">
      <c r="A88" s="195" t="s">
        <v>520</v>
      </c>
      <c r="B88" s="196" t="s">
        <v>259</v>
      </c>
    </row>
    <row r="89" spans="1:2" s="138" customFormat="1" ht="16.5" thickBot="1" x14ac:dyDescent="0.3">
      <c r="A89" s="201" t="s">
        <v>521</v>
      </c>
      <c r="B89" s="202" t="s">
        <v>532</v>
      </c>
    </row>
    <row r="92" spans="1:2" s="138" customFormat="1" x14ac:dyDescent="0.25">
      <c r="A92" s="203"/>
      <c r="B92" s="204" t="s">
        <v>259</v>
      </c>
    </row>
    <row r="93" spans="1:2" s="138" customFormat="1" x14ac:dyDescent="0.25">
      <c r="A93" s="175"/>
      <c r="B93" s="205" t="s">
        <v>259</v>
      </c>
    </row>
    <row r="94" spans="1:2" s="138" customFormat="1" x14ac:dyDescent="0.25">
      <c r="A94" s="175"/>
      <c r="B94" s="20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G1" zoomScale="55" zoomScaleNormal="55" workbookViewId="0">
      <selection activeCell="M32" sqref="M3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8" t="str">
        <f>'1. паспорт местоположение'!$A$5</f>
        <v>Год раскрытия информации: 2024 год</v>
      </c>
      <c r="B4" s="218"/>
      <c r="C4" s="218"/>
      <c r="D4" s="218"/>
      <c r="E4" s="218"/>
      <c r="F4" s="218"/>
      <c r="G4" s="218"/>
      <c r="H4" s="218"/>
      <c r="I4" s="218"/>
      <c r="J4" s="218"/>
      <c r="K4" s="218"/>
      <c r="L4" s="218"/>
      <c r="M4" s="218"/>
      <c r="N4" s="218"/>
      <c r="O4" s="218"/>
      <c r="P4" s="218"/>
      <c r="Q4" s="218"/>
      <c r="R4" s="218"/>
      <c r="S4" s="218"/>
    </row>
    <row r="5" spans="1:19" s="3" customFormat="1" ht="15.75" x14ac:dyDescent="0.2">
      <c r="A5" s="6"/>
    </row>
    <row r="6" spans="1:19" s="3" customFormat="1" ht="18.75" x14ac:dyDescent="0.2">
      <c r="A6" s="219" t="s">
        <v>4</v>
      </c>
      <c r="B6" s="219"/>
      <c r="C6" s="219"/>
      <c r="D6" s="219"/>
      <c r="E6" s="219"/>
      <c r="F6" s="219"/>
      <c r="G6" s="219"/>
      <c r="H6" s="219"/>
      <c r="I6" s="219"/>
      <c r="J6" s="219"/>
      <c r="K6" s="219"/>
      <c r="L6" s="219"/>
      <c r="M6" s="219"/>
      <c r="N6" s="219"/>
      <c r="O6" s="219"/>
      <c r="P6" s="219"/>
      <c r="Q6" s="219"/>
      <c r="R6" s="219"/>
      <c r="S6" s="219"/>
    </row>
    <row r="7" spans="1:19" s="3" customFormat="1" ht="18.75" x14ac:dyDescent="0.2">
      <c r="A7" s="219"/>
      <c r="B7" s="219"/>
      <c r="C7" s="219"/>
      <c r="D7" s="219"/>
      <c r="E7" s="219"/>
      <c r="F7" s="219"/>
      <c r="G7" s="219"/>
      <c r="H7" s="219"/>
      <c r="I7" s="219"/>
      <c r="J7" s="219"/>
      <c r="K7" s="219"/>
      <c r="L7" s="219"/>
      <c r="M7" s="219"/>
      <c r="N7" s="219"/>
      <c r="O7" s="219"/>
      <c r="P7" s="219"/>
      <c r="Q7" s="219"/>
      <c r="R7" s="219"/>
      <c r="S7" s="219"/>
    </row>
    <row r="8" spans="1:19" s="3" customFormat="1" ht="15.75" x14ac:dyDescent="0.2">
      <c r="A8" s="220" t="s">
        <v>5</v>
      </c>
      <c r="B8" s="220"/>
      <c r="C8" s="220"/>
      <c r="D8" s="220"/>
      <c r="E8" s="220"/>
      <c r="F8" s="220"/>
      <c r="G8" s="220"/>
      <c r="H8" s="220"/>
      <c r="I8" s="220"/>
      <c r="J8" s="220"/>
      <c r="K8" s="220"/>
      <c r="L8" s="220"/>
      <c r="M8" s="220"/>
      <c r="N8" s="220"/>
      <c r="O8" s="220"/>
      <c r="P8" s="220"/>
      <c r="Q8" s="220"/>
      <c r="R8" s="220"/>
      <c r="S8" s="220"/>
    </row>
    <row r="9" spans="1:19" s="3" customFormat="1" ht="15.75" x14ac:dyDescent="0.2">
      <c r="A9" s="215" t="s">
        <v>6</v>
      </c>
      <c r="B9" s="215"/>
      <c r="C9" s="215"/>
      <c r="D9" s="215"/>
      <c r="E9" s="215"/>
      <c r="F9" s="215"/>
      <c r="G9" s="215"/>
      <c r="H9" s="215"/>
      <c r="I9" s="215"/>
      <c r="J9" s="215"/>
      <c r="K9" s="215"/>
      <c r="L9" s="215"/>
      <c r="M9" s="215"/>
      <c r="N9" s="215"/>
      <c r="O9" s="215"/>
      <c r="P9" s="215"/>
      <c r="Q9" s="215"/>
      <c r="R9" s="215"/>
      <c r="S9" s="215"/>
    </row>
    <row r="10" spans="1:19" s="3" customFormat="1" ht="18.75" x14ac:dyDescent="0.2">
      <c r="A10" s="219"/>
      <c r="B10" s="219"/>
      <c r="C10" s="219"/>
      <c r="D10" s="219"/>
      <c r="E10" s="219"/>
      <c r="F10" s="219"/>
      <c r="G10" s="219"/>
      <c r="H10" s="219"/>
      <c r="I10" s="219"/>
      <c r="J10" s="219"/>
      <c r="K10" s="219"/>
      <c r="L10" s="219"/>
      <c r="M10" s="219"/>
      <c r="N10" s="219"/>
      <c r="O10" s="219"/>
      <c r="P10" s="219"/>
      <c r="Q10" s="219"/>
      <c r="R10" s="219"/>
      <c r="S10" s="219"/>
    </row>
    <row r="11" spans="1:19" s="3" customFormat="1" ht="15.75" x14ac:dyDescent="0.2">
      <c r="A11" s="220" t="str">
        <f>'1. паспорт местоположение'!$A$12</f>
        <v>O_СГЭС_13</v>
      </c>
      <c r="B11" s="220"/>
      <c r="C11" s="220"/>
      <c r="D11" s="220"/>
      <c r="E11" s="220"/>
      <c r="F11" s="220"/>
      <c r="G11" s="220"/>
      <c r="H11" s="220"/>
      <c r="I11" s="220"/>
      <c r="J11" s="220"/>
      <c r="K11" s="220"/>
      <c r="L11" s="220"/>
      <c r="M11" s="220"/>
      <c r="N11" s="220"/>
      <c r="O11" s="220"/>
      <c r="P11" s="220"/>
      <c r="Q11" s="220"/>
      <c r="R11" s="220"/>
      <c r="S11" s="220"/>
    </row>
    <row r="12" spans="1:19" s="3" customFormat="1" ht="15.75" x14ac:dyDescent="0.2">
      <c r="A12" s="215" t="s">
        <v>8</v>
      </c>
      <c r="B12" s="215"/>
      <c r="C12" s="215"/>
      <c r="D12" s="215"/>
      <c r="E12" s="215"/>
      <c r="F12" s="215"/>
      <c r="G12" s="215"/>
      <c r="H12" s="215"/>
      <c r="I12" s="215"/>
      <c r="J12" s="215"/>
      <c r="K12" s="215"/>
      <c r="L12" s="215"/>
      <c r="M12" s="215"/>
      <c r="N12" s="215"/>
      <c r="O12" s="215"/>
      <c r="P12" s="215"/>
      <c r="Q12" s="215"/>
      <c r="R12" s="215"/>
      <c r="S12" s="215"/>
    </row>
    <row r="13" spans="1:19" s="3"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row>
    <row r="14" spans="1:19" s="15" customFormat="1" ht="15.75" x14ac:dyDescent="0.2">
      <c r="A14" s="220"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4" s="220"/>
      <c r="C14" s="220"/>
      <c r="D14" s="220"/>
      <c r="E14" s="220"/>
      <c r="F14" s="220"/>
      <c r="G14" s="220"/>
      <c r="H14" s="220"/>
      <c r="I14" s="220"/>
      <c r="J14" s="220"/>
      <c r="K14" s="220"/>
      <c r="L14" s="220"/>
      <c r="M14" s="220"/>
      <c r="N14" s="220"/>
      <c r="O14" s="220"/>
      <c r="P14" s="220"/>
      <c r="Q14" s="220"/>
      <c r="R14" s="220"/>
      <c r="S14" s="220"/>
    </row>
    <row r="15" spans="1:19" s="15" customFormat="1" ht="15" customHeight="1" x14ac:dyDescent="0.2">
      <c r="A15" s="215" t="s">
        <v>9</v>
      </c>
      <c r="B15" s="215"/>
      <c r="C15" s="215"/>
      <c r="D15" s="215"/>
      <c r="E15" s="215"/>
      <c r="F15" s="215"/>
      <c r="G15" s="215"/>
      <c r="H15" s="215"/>
      <c r="I15" s="215"/>
      <c r="J15" s="215"/>
      <c r="K15" s="215"/>
      <c r="L15" s="215"/>
      <c r="M15" s="215"/>
      <c r="N15" s="215"/>
      <c r="O15" s="215"/>
      <c r="P15" s="215"/>
      <c r="Q15" s="215"/>
      <c r="R15" s="215"/>
      <c r="S15" s="215"/>
    </row>
    <row r="16" spans="1:19" s="15" customFormat="1" ht="15" customHeight="1" x14ac:dyDescent="0.2">
      <c r="A16" s="221"/>
      <c r="B16" s="221"/>
      <c r="C16" s="221"/>
      <c r="D16" s="221"/>
      <c r="E16" s="221"/>
      <c r="F16" s="221"/>
      <c r="G16" s="221"/>
      <c r="H16" s="221"/>
      <c r="I16" s="221"/>
      <c r="J16" s="221"/>
      <c r="K16" s="221"/>
      <c r="L16" s="221"/>
      <c r="M16" s="221"/>
      <c r="N16" s="221"/>
      <c r="O16" s="221"/>
      <c r="P16" s="221"/>
      <c r="Q16" s="221"/>
      <c r="R16" s="221"/>
      <c r="S16" s="221"/>
    </row>
    <row r="17" spans="1:19" s="15" customFormat="1" ht="45.75" customHeight="1" x14ac:dyDescent="0.2">
      <c r="A17" s="216" t="s">
        <v>64</v>
      </c>
      <c r="B17" s="216"/>
      <c r="C17" s="216"/>
      <c r="D17" s="216"/>
      <c r="E17" s="216"/>
      <c r="F17" s="216"/>
      <c r="G17" s="216"/>
      <c r="H17" s="216"/>
      <c r="I17" s="216"/>
      <c r="J17" s="216"/>
      <c r="K17" s="216"/>
      <c r="L17" s="216"/>
      <c r="M17" s="216"/>
      <c r="N17" s="216"/>
      <c r="O17" s="216"/>
      <c r="P17" s="216"/>
      <c r="Q17" s="216"/>
      <c r="R17" s="216"/>
      <c r="S17" s="216"/>
    </row>
    <row r="18" spans="1:19" s="15" customFormat="1" ht="15" customHeight="1" x14ac:dyDescent="0.2">
      <c r="A18" s="224"/>
      <c r="B18" s="224"/>
      <c r="C18" s="224"/>
      <c r="D18" s="224"/>
      <c r="E18" s="224"/>
      <c r="F18" s="224"/>
      <c r="G18" s="224"/>
      <c r="H18" s="224"/>
      <c r="I18" s="224"/>
      <c r="J18" s="224"/>
      <c r="K18" s="224"/>
      <c r="L18" s="224"/>
      <c r="M18" s="224"/>
      <c r="N18" s="224"/>
      <c r="O18" s="224"/>
      <c r="P18" s="224"/>
      <c r="Q18" s="224"/>
      <c r="R18" s="224"/>
      <c r="S18" s="224"/>
    </row>
    <row r="19" spans="1:19" s="15" customFormat="1" ht="54" customHeight="1" x14ac:dyDescent="0.2">
      <c r="A19" s="222" t="s">
        <v>11</v>
      </c>
      <c r="B19" s="222" t="s">
        <v>65</v>
      </c>
      <c r="C19" s="225" t="s">
        <v>66</v>
      </c>
      <c r="D19" s="222" t="s">
        <v>67</v>
      </c>
      <c r="E19" s="222" t="s">
        <v>68</v>
      </c>
      <c r="F19" s="222" t="s">
        <v>69</v>
      </c>
      <c r="G19" s="222" t="s">
        <v>70</v>
      </c>
      <c r="H19" s="222" t="s">
        <v>71</v>
      </c>
      <c r="I19" s="222" t="s">
        <v>72</v>
      </c>
      <c r="J19" s="222" t="s">
        <v>73</v>
      </c>
      <c r="K19" s="222" t="s">
        <v>74</v>
      </c>
      <c r="L19" s="222" t="s">
        <v>75</v>
      </c>
      <c r="M19" s="222" t="s">
        <v>76</v>
      </c>
      <c r="N19" s="222" t="s">
        <v>77</v>
      </c>
      <c r="O19" s="222" t="s">
        <v>78</v>
      </c>
      <c r="P19" s="222" t="s">
        <v>79</v>
      </c>
      <c r="Q19" s="222" t="s">
        <v>80</v>
      </c>
      <c r="R19" s="222"/>
      <c r="S19" s="223" t="s">
        <v>81</v>
      </c>
    </row>
    <row r="20" spans="1:19" s="15" customFormat="1" ht="180.75" customHeight="1" x14ac:dyDescent="0.2">
      <c r="A20" s="222"/>
      <c r="B20" s="222"/>
      <c r="C20" s="226"/>
      <c r="D20" s="222"/>
      <c r="E20" s="222"/>
      <c r="F20" s="222"/>
      <c r="G20" s="222"/>
      <c r="H20" s="222"/>
      <c r="I20" s="222"/>
      <c r="J20" s="222"/>
      <c r="K20" s="222"/>
      <c r="L20" s="222"/>
      <c r="M20" s="222"/>
      <c r="N20" s="222"/>
      <c r="O20" s="222"/>
      <c r="P20" s="222"/>
      <c r="Q20" s="29" t="s">
        <v>82</v>
      </c>
      <c r="R20" s="30" t="s">
        <v>83</v>
      </c>
      <c r="S20" s="223"/>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544</v>
      </c>
      <c r="C22" s="19" t="s">
        <v>84</v>
      </c>
      <c r="D22" s="19" t="s">
        <v>545</v>
      </c>
      <c r="E22" s="19" t="s">
        <v>546</v>
      </c>
      <c r="F22" s="19" t="s">
        <v>547</v>
      </c>
      <c r="G22" s="19" t="s">
        <v>548</v>
      </c>
      <c r="H22" s="19">
        <v>0.26</v>
      </c>
      <c r="I22" s="19" t="s">
        <v>86</v>
      </c>
      <c r="J22" s="19">
        <v>0.26</v>
      </c>
      <c r="K22" s="19">
        <v>10</v>
      </c>
      <c r="L22" s="19">
        <v>2</v>
      </c>
      <c r="M22" s="19" t="s">
        <v>86</v>
      </c>
      <c r="N22" s="19" t="s">
        <v>86</v>
      </c>
      <c r="O22" s="19" t="s">
        <v>84</v>
      </c>
      <c r="P22" s="19" t="s">
        <v>84</v>
      </c>
      <c r="Q22" s="19" t="s">
        <v>549</v>
      </c>
      <c r="R22" s="19" t="s">
        <v>84</v>
      </c>
      <c r="S22" s="19">
        <v>1.40754033</v>
      </c>
    </row>
    <row r="23" spans="1:19" ht="20.25" customHeight="1" x14ac:dyDescent="0.25">
      <c r="A23" s="32"/>
      <c r="B23" s="29" t="s">
        <v>85</v>
      </c>
      <c r="C23" s="29" t="s">
        <v>86</v>
      </c>
      <c r="D23" s="29" t="s">
        <v>86</v>
      </c>
      <c r="E23" s="32" t="s">
        <v>86</v>
      </c>
      <c r="F23" s="32" t="s">
        <v>86</v>
      </c>
      <c r="G23" s="32" t="s">
        <v>86</v>
      </c>
      <c r="H23" s="32" t="s">
        <v>84</v>
      </c>
      <c r="I23" s="32" t="s">
        <v>84</v>
      </c>
      <c r="J23" s="32" t="s">
        <v>84</v>
      </c>
      <c r="K23" s="32" t="s">
        <v>86</v>
      </c>
      <c r="L23" s="32" t="s">
        <v>86</v>
      </c>
      <c r="M23" s="32" t="s">
        <v>84</v>
      </c>
      <c r="N23" s="32" t="s">
        <v>84</v>
      </c>
      <c r="O23" s="32" t="s">
        <v>84</v>
      </c>
      <c r="P23" s="32" t="s">
        <v>84</v>
      </c>
      <c r="Q23" s="32" t="s">
        <v>86</v>
      </c>
      <c r="R23" s="33" t="s">
        <v>86</v>
      </c>
      <c r="S23" s="32" t="s">
        <v>84</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opLeftCell="A7"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8" t="str">
        <f>'1. паспорт местоположение'!$A$5</f>
        <v>Год раскрытия информации: 2024 год</v>
      </c>
      <c r="B6" s="218"/>
      <c r="C6" s="218"/>
      <c r="D6" s="218"/>
      <c r="E6" s="218"/>
      <c r="F6" s="218"/>
      <c r="G6" s="218"/>
      <c r="H6" s="218"/>
      <c r="I6" s="218"/>
      <c r="J6" s="218"/>
      <c r="K6" s="218"/>
      <c r="L6" s="218"/>
      <c r="M6" s="218"/>
      <c r="N6" s="218"/>
      <c r="O6" s="218"/>
      <c r="P6" s="218"/>
      <c r="Q6" s="218"/>
      <c r="R6" s="218"/>
      <c r="S6" s="218"/>
      <c r="T6" s="218"/>
    </row>
    <row r="7" spans="1:20" s="3" customFormat="1" x14ac:dyDescent="0.2">
      <c r="A7" s="6"/>
    </row>
    <row r="8" spans="1:20" s="3" customFormat="1" ht="18.75" x14ac:dyDescent="0.2">
      <c r="A8" s="219" t="s">
        <v>4</v>
      </c>
      <c r="B8" s="219"/>
      <c r="C8" s="219"/>
      <c r="D8" s="219"/>
      <c r="E8" s="219"/>
      <c r="F8" s="219"/>
      <c r="G8" s="219"/>
      <c r="H8" s="219"/>
      <c r="I8" s="219"/>
      <c r="J8" s="219"/>
      <c r="K8" s="219"/>
      <c r="L8" s="219"/>
      <c r="M8" s="219"/>
      <c r="N8" s="219"/>
      <c r="O8" s="219"/>
      <c r="P8" s="219"/>
      <c r="Q8" s="219"/>
      <c r="R8" s="219"/>
      <c r="S8" s="219"/>
      <c r="T8" s="219"/>
    </row>
    <row r="9" spans="1:20" s="3" customFormat="1" ht="18.75" x14ac:dyDescent="0.2">
      <c r="A9" s="219"/>
      <c r="B9" s="219"/>
      <c r="C9" s="219"/>
      <c r="D9" s="219"/>
      <c r="E9" s="219"/>
      <c r="F9" s="219"/>
      <c r="G9" s="219"/>
      <c r="H9" s="219"/>
      <c r="I9" s="219"/>
      <c r="J9" s="219"/>
      <c r="K9" s="219"/>
      <c r="L9" s="219"/>
      <c r="M9" s="219"/>
      <c r="N9" s="219"/>
      <c r="O9" s="219"/>
      <c r="P9" s="219"/>
      <c r="Q9" s="219"/>
      <c r="R9" s="219"/>
      <c r="S9" s="219"/>
      <c r="T9" s="219"/>
    </row>
    <row r="10" spans="1:20" s="3" customFormat="1" ht="18.75" customHeight="1" x14ac:dyDescent="0.2">
      <c r="A10" s="220" t="s">
        <v>5</v>
      </c>
      <c r="B10" s="220"/>
      <c r="C10" s="220"/>
      <c r="D10" s="220"/>
      <c r="E10" s="220"/>
      <c r="F10" s="220"/>
      <c r="G10" s="220"/>
      <c r="H10" s="220"/>
      <c r="I10" s="220"/>
      <c r="J10" s="220"/>
      <c r="K10" s="220"/>
      <c r="L10" s="220"/>
      <c r="M10" s="220"/>
      <c r="N10" s="220"/>
      <c r="O10" s="220"/>
      <c r="P10" s="220"/>
      <c r="Q10" s="220"/>
      <c r="R10" s="220"/>
      <c r="S10" s="220"/>
      <c r="T10" s="220"/>
    </row>
    <row r="11" spans="1:20" s="3" customFormat="1" ht="18.75" customHeight="1" x14ac:dyDescent="0.2">
      <c r="A11" s="215" t="s">
        <v>6</v>
      </c>
      <c r="B11" s="215"/>
      <c r="C11" s="215"/>
      <c r="D11" s="215"/>
      <c r="E11" s="215"/>
      <c r="F11" s="215"/>
      <c r="G11" s="215"/>
      <c r="H11" s="215"/>
      <c r="I11" s="215"/>
      <c r="J11" s="215"/>
      <c r="K11" s="215"/>
      <c r="L11" s="215"/>
      <c r="M11" s="215"/>
      <c r="N11" s="215"/>
      <c r="O11" s="215"/>
      <c r="P11" s="215"/>
      <c r="Q11" s="215"/>
      <c r="R11" s="215"/>
      <c r="S11" s="215"/>
      <c r="T11" s="215"/>
    </row>
    <row r="12" spans="1:20" s="3" customFormat="1" ht="18.75" x14ac:dyDescent="0.2">
      <c r="A12" s="219"/>
      <c r="B12" s="219"/>
      <c r="C12" s="219"/>
      <c r="D12" s="219"/>
      <c r="E12" s="219"/>
      <c r="F12" s="219"/>
      <c r="G12" s="219"/>
      <c r="H12" s="219"/>
      <c r="I12" s="219"/>
      <c r="J12" s="219"/>
      <c r="K12" s="219"/>
      <c r="L12" s="219"/>
      <c r="M12" s="219"/>
      <c r="N12" s="219"/>
      <c r="O12" s="219"/>
      <c r="P12" s="219"/>
      <c r="Q12" s="219"/>
      <c r="R12" s="219"/>
      <c r="S12" s="219"/>
      <c r="T12" s="219"/>
    </row>
    <row r="13" spans="1:20" s="3" customFormat="1" ht="18.75" customHeight="1" x14ac:dyDescent="0.2">
      <c r="A13" s="220" t="str">
        <f>'1. паспорт местоположение'!$A$12</f>
        <v>O_СГЭС_13</v>
      </c>
      <c r="B13" s="220"/>
      <c r="C13" s="220"/>
      <c r="D13" s="220"/>
      <c r="E13" s="220"/>
      <c r="F13" s="220"/>
      <c r="G13" s="220"/>
      <c r="H13" s="220"/>
      <c r="I13" s="220"/>
      <c r="J13" s="220"/>
      <c r="K13" s="220"/>
      <c r="L13" s="220"/>
      <c r="M13" s="220"/>
      <c r="N13" s="220"/>
      <c r="O13" s="220"/>
      <c r="P13" s="220"/>
      <c r="Q13" s="220"/>
      <c r="R13" s="220"/>
      <c r="S13" s="220"/>
      <c r="T13" s="220"/>
    </row>
    <row r="14" spans="1:20" s="3"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3"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15" customFormat="1" ht="45" customHeight="1" x14ac:dyDescent="0.2">
      <c r="A16" s="214"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6" s="214"/>
      <c r="C16" s="214"/>
      <c r="D16" s="214"/>
      <c r="E16" s="214"/>
      <c r="F16" s="214"/>
      <c r="G16" s="214"/>
      <c r="H16" s="214"/>
      <c r="I16" s="214"/>
      <c r="J16" s="214"/>
      <c r="K16" s="214"/>
      <c r="L16" s="214"/>
      <c r="M16" s="214"/>
      <c r="N16" s="214"/>
      <c r="O16" s="214"/>
      <c r="P16" s="214"/>
      <c r="Q16" s="214"/>
      <c r="R16" s="214"/>
      <c r="S16" s="214"/>
      <c r="T16" s="214"/>
    </row>
    <row r="17" spans="1:20" s="15" customFormat="1" ht="15" customHeight="1" x14ac:dyDescent="0.2">
      <c r="A17" s="215" t="s">
        <v>9</v>
      </c>
      <c r="B17" s="215"/>
      <c r="C17" s="215"/>
      <c r="D17" s="215"/>
      <c r="E17" s="215"/>
      <c r="F17" s="215"/>
      <c r="G17" s="215"/>
      <c r="H17" s="215"/>
      <c r="I17" s="215"/>
      <c r="J17" s="215"/>
      <c r="K17" s="215"/>
      <c r="L17" s="215"/>
      <c r="M17" s="215"/>
      <c r="N17" s="215"/>
      <c r="O17" s="215"/>
      <c r="P17" s="215"/>
      <c r="Q17" s="215"/>
      <c r="R17" s="215"/>
      <c r="S17" s="215"/>
      <c r="T17" s="215"/>
    </row>
    <row r="18" spans="1:20" s="15"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20" s="15" customFormat="1" ht="15" customHeight="1" x14ac:dyDescent="0.2">
      <c r="A19" s="217" t="s">
        <v>87</v>
      </c>
      <c r="B19" s="217"/>
      <c r="C19" s="217"/>
      <c r="D19" s="217"/>
      <c r="E19" s="217"/>
      <c r="F19" s="217"/>
      <c r="G19" s="217"/>
      <c r="H19" s="217"/>
      <c r="I19" s="217"/>
      <c r="J19" s="217"/>
      <c r="K19" s="217"/>
      <c r="L19" s="217"/>
      <c r="M19" s="217"/>
      <c r="N19" s="217"/>
      <c r="O19" s="217"/>
      <c r="P19" s="217"/>
      <c r="Q19" s="217"/>
      <c r="R19" s="217"/>
      <c r="S19" s="217"/>
      <c r="T19" s="217"/>
    </row>
    <row r="20" spans="1:20" s="35"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20" ht="46.5" customHeight="1" x14ac:dyDescent="0.25">
      <c r="A21" s="229" t="s">
        <v>11</v>
      </c>
      <c r="B21" s="230" t="s">
        <v>88</v>
      </c>
      <c r="C21" s="230"/>
      <c r="D21" s="230" t="s">
        <v>89</v>
      </c>
      <c r="E21" s="230" t="s">
        <v>90</v>
      </c>
      <c r="F21" s="230"/>
      <c r="G21" s="230" t="s">
        <v>91</v>
      </c>
      <c r="H21" s="230"/>
      <c r="I21" s="230" t="s">
        <v>92</v>
      </c>
      <c r="J21" s="230"/>
      <c r="K21" s="230" t="s">
        <v>93</v>
      </c>
      <c r="L21" s="230" t="s">
        <v>94</v>
      </c>
      <c r="M21" s="230"/>
      <c r="N21" s="230" t="s">
        <v>95</v>
      </c>
      <c r="O21" s="230"/>
      <c r="P21" s="230" t="s">
        <v>96</v>
      </c>
      <c r="Q21" s="230" t="s">
        <v>97</v>
      </c>
      <c r="R21" s="230"/>
      <c r="S21" s="230" t="s">
        <v>98</v>
      </c>
      <c r="T21" s="230"/>
    </row>
    <row r="22" spans="1:20" ht="204.75" customHeight="1" x14ac:dyDescent="0.25">
      <c r="A22" s="229"/>
      <c r="B22" s="230"/>
      <c r="C22" s="230"/>
      <c r="D22" s="230"/>
      <c r="E22" s="230"/>
      <c r="F22" s="230"/>
      <c r="G22" s="230"/>
      <c r="H22" s="230"/>
      <c r="I22" s="230"/>
      <c r="J22" s="230"/>
      <c r="K22" s="230"/>
      <c r="L22" s="230"/>
      <c r="M22" s="230"/>
      <c r="N22" s="230"/>
      <c r="O22" s="230"/>
      <c r="P22" s="230"/>
      <c r="Q22" s="36" t="s">
        <v>99</v>
      </c>
      <c r="R22" s="36" t="s">
        <v>100</v>
      </c>
      <c r="S22" s="36" t="s">
        <v>101</v>
      </c>
      <c r="T22" s="36" t="s">
        <v>102</v>
      </c>
    </row>
    <row r="23" spans="1:20" ht="51.75" customHeight="1" x14ac:dyDescent="0.25">
      <c r="A23" s="229"/>
      <c r="B23" s="36" t="s">
        <v>103</v>
      </c>
      <c r="C23" s="36" t="s">
        <v>104</v>
      </c>
      <c r="D23" s="230"/>
      <c r="E23" s="36" t="s">
        <v>103</v>
      </c>
      <c r="F23" s="36" t="s">
        <v>104</v>
      </c>
      <c r="G23" s="36" t="s">
        <v>103</v>
      </c>
      <c r="H23" s="36" t="s">
        <v>104</v>
      </c>
      <c r="I23" s="36" t="s">
        <v>103</v>
      </c>
      <c r="J23" s="36" t="s">
        <v>104</v>
      </c>
      <c r="K23" s="36" t="s">
        <v>103</v>
      </c>
      <c r="L23" s="36" t="s">
        <v>103</v>
      </c>
      <c r="M23" s="36" t="s">
        <v>104</v>
      </c>
      <c r="N23" s="36" t="s">
        <v>103</v>
      </c>
      <c r="O23" s="36" t="s">
        <v>104</v>
      </c>
      <c r="P23" s="36" t="s">
        <v>103</v>
      </c>
      <c r="Q23" s="36" t="s">
        <v>103</v>
      </c>
      <c r="R23" s="36" t="s">
        <v>103</v>
      </c>
      <c r="S23" s="36" t="s">
        <v>103</v>
      </c>
      <c r="T23" s="36" t="s">
        <v>103</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row>
    <row r="26" spans="1:20" s="38" customFormat="1" x14ac:dyDescent="0.25">
      <c r="B26" s="34" t="s">
        <v>106</v>
      </c>
      <c r="C26" s="34"/>
      <c r="D26" s="34"/>
      <c r="E26" s="34"/>
      <c r="F26" s="34"/>
      <c r="G26" s="34"/>
      <c r="H26" s="34"/>
      <c r="I26" s="34"/>
      <c r="J26" s="34"/>
      <c r="K26" s="34"/>
      <c r="L26" s="34"/>
      <c r="M26" s="34"/>
      <c r="N26" s="34"/>
      <c r="O26" s="34"/>
      <c r="P26" s="34"/>
      <c r="Q26" s="34"/>
      <c r="R26" s="34"/>
    </row>
    <row r="27" spans="1:20" x14ac:dyDescent="0.25">
      <c r="B27" s="227" t="s">
        <v>107</v>
      </c>
      <c r="C27" s="227"/>
      <c r="D27" s="227"/>
      <c r="E27" s="227"/>
      <c r="F27" s="227"/>
      <c r="G27" s="227"/>
      <c r="H27" s="227"/>
      <c r="I27" s="227"/>
      <c r="J27" s="227"/>
      <c r="K27" s="227"/>
      <c r="L27" s="227"/>
      <c r="M27" s="227"/>
      <c r="N27" s="227"/>
      <c r="O27" s="227"/>
      <c r="P27" s="227"/>
      <c r="Q27" s="227"/>
      <c r="R27" s="227"/>
    </row>
    <row r="29" spans="1:20" x14ac:dyDescent="0.25">
      <c r="B29" s="39" t="s">
        <v>108</v>
      </c>
      <c r="C29" s="39"/>
      <c r="D29" s="39"/>
      <c r="E29" s="39"/>
      <c r="H29" s="39"/>
      <c r="I29" s="39"/>
      <c r="J29" s="39"/>
      <c r="K29" s="39"/>
      <c r="L29" s="39"/>
      <c r="M29" s="39"/>
      <c r="N29" s="39"/>
      <c r="O29" s="39"/>
      <c r="P29" s="39"/>
      <c r="Q29" s="39"/>
      <c r="R29" s="39"/>
      <c r="S29" s="40"/>
      <c r="T29" s="40"/>
    </row>
    <row r="30" spans="1:20" x14ac:dyDescent="0.25">
      <c r="B30" s="39" t="s">
        <v>109</v>
      </c>
      <c r="C30" s="39"/>
      <c r="D30" s="39"/>
      <c r="E30" s="39"/>
      <c r="H30" s="39"/>
      <c r="I30" s="39"/>
      <c r="J30" s="39"/>
      <c r="K30" s="39"/>
      <c r="L30" s="39"/>
      <c r="M30" s="39"/>
      <c r="N30" s="39"/>
      <c r="O30" s="39"/>
      <c r="P30" s="39"/>
      <c r="Q30" s="39"/>
      <c r="R30" s="39"/>
    </row>
    <row r="31" spans="1:20" x14ac:dyDescent="0.25">
      <c r="B31" s="39" t="s">
        <v>110</v>
      </c>
      <c r="C31" s="39"/>
      <c r="D31" s="39"/>
      <c r="E31" s="39"/>
      <c r="H31" s="39"/>
      <c r="I31" s="39"/>
      <c r="J31" s="39"/>
      <c r="K31" s="39"/>
      <c r="L31" s="39"/>
      <c r="M31" s="39"/>
      <c r="N31" s="39"/>
      <c r="O31" s="39"/>
      <c r="P31" s="39"/>
      <c r="Q31" s="39"/>
      <c r="R31" s="39"/>
    </row>
    <row r="32" spans="1:20" x14ac:dyDescent="0.25">
      <c r="B32" s="39" t="s">
        <v>111</v>
      </c>
      <c r="C32" s="39"/>
      <c r="D32" s="39"/>
      <c r="E32" s="39"/>
      <c r="H32" s="39"/>
      <c r="I32" s="39"/>
      <c r="J32" s="39"/>
      <c r="K32" s="39"/>
      <c r="L32" s="39"/>
      <c r="M32" s="39"/>
      <c r="N32" s="39"/>
      <c r="O32" s="39"/>
      <c r="P32" s="39"/>
      <c r="Q32" s="39"/>
      <c r="R32" s="39"/>
      <c r="S32" s="39"/>
      <c r="T32" s="39"/>
    </row>
    <row r="33" spans="2:20" x14ac:dyDescent="0.25">
      <c r="B33" s="39" t="s">
        <v>112</v>
      </c>
      <c r="C33" s="39"/>
      <c r="D33" s="39"/>
      <c r="E33" s="39"/>
      <c r="H33" s="39"/>
      <c r="I33" s="39"/>
      <c r="J33" s="39"/>
      <c r="K33" s="39"/>
      <c r="L33" s="39"/>
      <c r="M33" s="39"/>
      <c r="N33" s="39"/>
      <c r="O33" s="39"/>
      <c r="P33" s="39"/>
      <c r="Q33" s="39"/>
      <c r="R33" s="39"/>
      <c r="S33" s="39"/>
      <c r="T33" s="39"/>
    </row>
    <row r="34" spans="2:20" x14ac:dyDescent="0.25">
      <c r="B34" s="39" t="s">
        <v>113</v>
      </c>
      <c r="C34" s="39"/>
      <c r="D34" s="39"/>
      <c r="E34" s="39"/>
      <c r="H34" s="39"/>
      <c r="I34" s="39"/>
      <c r="J34" s="39"/>
      <c r="K34" s="39"/>
      <c r="L34" s="39"/>
      <c r="M34" s="39"/>
      <c r="N34" s="39"/>
      <c r="O34" s="39"/>
      <c r="P34" s="39"/>
      <c r="Q34" s="39"/>
      <c r="R34" s="39"/>
      <c r="S34" s="39"/>
      <c r="T34" s="39"/>
    </row>
    <row r="35" spans="2:20" x14ac:dyDescent="0.25">
      <c r="B35" s="39" t="s">
        <v>114</v>
      </c>
      <c r="C35" s="39"/>
      <c r="D35" s="39"/>
      <c r="E35" s="39"/>
      <c r="H35" s="39"/>
      <c r="I35" s="39"/>
      <c r="J35" s="39"/>
      <c r="K35" s="39"/>
      <c r="L35" s="39"/>
      <c r="M35" s="39"/>
      <c r="N35" s="39"/>
      <c r="O35" s="39"/>
      <c r="P35" s="39"/>
      <c r="Q35" s="39"/>
      <c r="R35" s="39"/>
      <c r="S35" s="39"/>
      <c r="T35" s="39"/>
    </row>
    <row r="36" spans="2:20" x14ac:dyDescent="0.25">
      <c r="B36" s="39" t="s">
        <v>115</v>
      </c>
      <c r="C36" s="39"/>
      <c r="D36" s="39"/>
      <c r="E36" s="39"/>
      <c r="H36" s="39"/>
      <c r="I36" s="39"/>
      <c r="J36" s="39"/>
      <c r="K36" s="39"/>
      <c r="L36" s="39"/>
      <c r="M36" s="39"/>
      <c r="N36" s="39"/>
      <c r="O36" s="39"/>
      <c r="P36" s="39"/>
      <c r="Q36" s="39"/>
      <c r="R36" s="39"/>
      <c r="S36" s="39"/>
      <c r="T36" s="39"/>
    </row>
    <row r="37" spans="2:20" x14ac:dyDescent="0.25">
      <c r="B37" s="39" t="s">
        <v>116</v>
      </c>
      <c r="C37" s="39"/>
      <c r="D37" s="39"/>
      <c r="E37" s="39"/>
      <c r="H37" s="39"/>
      <c r="I37" s="39"/>
      <c r="J37" s="39"/>
      <c r="K37" s="39"/>
      <c r="L37" s="39"/>
      <c r="M37" s="39"/>
      <c r="N37" s="39"/>
      <c r="O37" s="39"/>
      <c r="P37" s="39"/>
      <c r="Q37" s="39"/>
      <c r="R37" s="39"/>
      <c r="S37" s="39"/>
      <c r="T37" s="39"/>
    </row>
    <row r="38" spans="2:20" x14ac:dyDescent="0.25">
      <c r="B38" s="39" t="s">
        <v>117</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9" t="s">
        <v>4</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row>
    <row r="10" spans="1:27" s="3" customFormat="1" ht="18.75" customHeight="1" x14ac:dyDescent="0.2">
      <c r="A10" s="215" t="s">
        <v>6</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20" t="str">
        <f>'1. паспорт местоположение'!$A$12</f>
        <v>O_СГЭС_13</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row>
    <row r="13" spans="1:27" s="3"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20"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row>
    <row r="16" spans="1:27" s="15" customFormat="1" ht="15" customHeight="1" x14ac:dyDescent="0.2">
      <c r="A16" s="215" t="s">
        <v>9</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118</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35" customFormat="1" ht="21" customHeight="1" x14ac:dyDescent="0.25"/>
    <row r="21" spans="1:27" ht="15.75" customHeight="1" x14ac:dyDescent="0.25">
      <c r="A21" s="231" t="s">
        <v>11</v>
      </c>
      <c r="B21" s="234" t="s">
        <v>119</v>
      </c>
      <c r="C21" s="235"/>
      <c r="D21" s="234" t="s">
        <v>120</v>
      </c>
      <c r="E21" s="235"/>
      <c r="F21" s="238" t="s">
        <v>74</v>
      </c>
      <c r="G21" s="239"/>
      <c r="H21" s="239"/>
      <c r="I21" s="240"/>
      <c r="J21" s="231" t="s">
        <v>121</v>
      </c>
      <c r="K21" s="234" t="s">
        <v>122</v>
      </c>
      <c r="L21" s="235"/>
      <c r="M21" s="234" t="s">
        <v>123</v>
      </c>
      <c r="N21" s="235"/>
      <c r="O21" s="234" t="s">
        <v>124</v>
      </c>
      <c r="P21" s="235"/>
      <c r="Q21" s="234" t="s">
        <v>125</v>
      </c>
      <c r="R21" s="235"/>
      <c r="S21" s="231" t="s">
        <v>126</v>
      </c>
      <c r="T21" s="231" t="s">
        <v>127</v>
      </c>
      <c r="U21" s="231" t="s">
        <v>128</v>
      </c>
      <c r="V21" s="234" t="s">
        <v>129</v>
      </c>
      <c r="W21" s="235"/>
      <c r="X21" s="238" t="s">
        <v>97</v>
      </c>
      <c r="Y21" s="239"/>
      <c r="Z21" s="238" t="s">
        <v>98</v>
      </c>
      <c r="AA21" s="239"/>
    </row>
    <row r="22" spans="1:27" ht="216" customHeight="1" x14ac:dyDescent="0.25">
      <c r="A22" s="232"/>
      <c r="B22" s="236"/>
      <c r="C22" s="237"/>
      <c r="D22" s="236"/>
      <c r="E22" s="237"/>
      <c r="F22" s="238" t="s">
        <v>130</v>
      </c>
      <c r="G22" s="240"/>
      <c r="H22" s="238" t="s">
        <v>131</v>
      </c>
      <c r="I22" s="240"/>
      <c r="J22" s="233"/>
      <c r="K22" s="236"/>
      <c r="L22" s="237"/>
      <c r="M22" s="236"/>
      <c r="N22" s="237"/>
      <c r="O22" s="236"/>
      <c r="P22" s="237"/>
      <c r="Q22" s="236"/>
      <c r="R22" s="237"/>
      <c r="S22" s="233"/>
      <c r="T22" s="233"/>
      <c r="U22" s="233"/>
      <c r="V22" s="236"/>
      <c r="W22" s="237"/>
      <c r="X22" s="36" t="s">
        <v>99</v>
      </c>
      <c r="Y22" s="36" t="s">
        <v>100</v>
      </c>
      <c r="Z22" s="36" t="s">
        <v>101</v>
      </c>
      <c r="AA22" s="36" t="s">
        <v>102</v>
      </c>
    </row>
    <row r="23" spans="1:27" ht="60" customHeight="1" x14ac:dyDescent="0.25">
      <c r="A23" s="233"/>
      <c r="B23" s="43" t="s">
        <v>103</v>
      </c>
      <c r="C23" s="43" t="s">
        <v>104</v>
      </c>
      <c r="D23" s="43" t="s">
        <v>103</v>
      </c>
      <c r="E23" s="43" t="s">
        <v>104</v>
      </c>
      <c r="F23" s="43" t="s">
        <v>103</v>
      </c>
      <c r="G23" s="43" t="s">
        <v>104</v>
      </c>
      <c r="H23" s="43" t="s">
        <v>103</v>
      </c>
      <c r="I23" s="43" t="s">
        <v>104</v>
      </c>
      <c r="J23" s="43" t="s">
        <v>103</v>
      </c>
      <c r="K23" s="43" t="s">
        <v>103</v>
      </c>
      <c r="L23" s="43" t="s">
        <v>104</v>
      </c>
      <c r="M23" s="43" t="s">
        <v>103</v>
      </c>
      <c r="N23" s="43" t="s">
        <v>104</v>
      </c>
      <c r="O23" s="43" t="s">
        <v>103</v>
      </c>
      <c r="P23" s="43" t="s">
        <v>104</v>
      </c>
      <c r="Q23" s="43" t="s">
        <v>103</v>
      </c>
      <c r="R23" s="43" t="s">
        <v>104</v>
      </c>
      <c r="S23" s="43" t="s">
        <v>103</v>
      </c>
      <c r="T23" s="43" t="s">
        <v>103</v>
      </c>
      <c r="U23" s="43" t="s">
        <v>103</v>
      </c>
      <c r="V23" s="43" t="s">
        <v>103</v>
      </c>
      <c r="W23" s="43" t="s">
        <v>104</v>
      </c>
      <c r="X23" s="43" t="s">
        <v>103</v>
      </c>
      <c r="Y23" s="43" t="s">
        <v>103</v>
      </c>
      <c r="Z23" s="36" t="s">
        <v>103</v>
      </c>
      <c r="AA23" s="36" t="s">
        <v>103</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c r="U25" s="19" t="s">
        <v>105</v>
      </c>
      <c r="V25" s="19" t="s">
        <v>105</v>
      </c>
      <c r="W25" s="19" t="s">
        <v>105</v>
      </c>
      <c r="X25" s="19" t="s">
        <v>105</v>
      </c>
      <c r="Y25" s="19" t="s">
        <v>105</v>
      </c>
      <c r="Z25" s="19" t="s">
        <v>105</v>
      </c>
      <c r="AA25" s="19" t="s">
        <v>105</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29" sqref="C29"/>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8" t="str">
        <f>'1. паспорт местоположение'!$A$5:$C$5</f>
        <v>Год раскрытия информации: 2024 год</v>
      </c>
      <c r="B5" s="243"/>
      <c r="C5" s="243"/>
    </row>
    <row r="6" spans="1:3" s="2" customFormat="1" ht="15.75" x14ac:dyDescent="0.2">
      <c r="A6" s="49"/>
      <c r="B6" s="49"/>
      <c r="C6" s="49"/>
    </row>
    <row r="7" spans="1:3" s="2" customFormat="1" ht="18.75" x14ac:dyDescent="0.2">
      <c r="A7" s="245" t="s">
        <v>132</v>
      </c>
      <c r="B7" s="243"/>
      <c r="C7" s="243"/>
    </row>
    <row r="8" spans="1:3" s="2" customFormat="1" ht="15.75" x14ac:dyDescent="0.2">
      <c r="A8" s="49"/>
      <c r="B8" s="49"/>
      <c r="C8" s="49"/>
    </row>
    <row r="9" spans="1:3" s="2" customFormat="1" ht="18.75" x14ac:dyDescent="0.2">
      <c r="A9" s="246" t="s">
        <v>5</v>
      </c>
      <c r="B9" s="243"/>
      <c r="C9" s="243"/>
    </row>
    <row r="10" spans="1:3" s="2" customFormat="1" ht="15.75" x14ac:dyDescent="0.2">
      <c r="A10" s="243" t="s">
        <v>133</v>
      </c>
      <c r="B10" s="243"/>
      <c r="C10" s="243"/>
    </row>
    <row r="11" spans="1:3" s="2" customFormat="1" ht="15.75" x14ac:dyDescent="0.2">
      <c r="A11" s="49"/>
      <c r="B11" s="49"/>
      <c r="C11" s="49"/>
    </row>
    <row r="12" spans="1:3" s="2" customFormat="1" ht="18.75" x14ac:dyDescent="0.2">
      <c r="A12" s="246" t="str">
        <f>'1. паспорт местоположение'!$A$12</f>
        <v>O_СГЭС_13</v>
      </c>
      <c r="B12" s="243"/>
      <c r="C12" s="243"/>
    </row>
    <row r="13" spans="1:3" s="2" customFormat="1" ht="15.75" x14ac:dyDescent="0.2">
      <c r="A13" s="243" t="s">
        <v>134</v>
      </c>
      <c r="B13" s="243"/>
      <c r="C13" s="243"/>
    </row>
    <row r="14" spans="1:3" s="2" customFormat="1" ht="15.75" x14ac:dyDescent="0.2">
      <c r="A14" s="49"/>
      <c r="B14" s="49"/>
      <c r="C14" s="49"/>
    </row>
    <row r="15" spans="1:3" s="50" customFormat="1" ht="75" customHeight="1" x14ac:dyDescent="0.2">
      <c r="A15" s="241"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5" s="242"/>
      <c r="C15" s="242"/>
    </row>
    <row r="16" spans="1:3" s="50" customFormat="1" ht="15.75" x14ac:dyDescent="0.2">
      <c r="A16" s="243" t="s">
        <v>135</v>
      </c>
      <c r="B16" s="243"/>
      <c r="C16" s="243"/>
    </row>
    <row r="17" spans="1:3" s="50" customFormat="1" ht="15.75" x14ac:dyDescent="0.2">
      <c r="A17" s="49"/>
      <c r="B17" s="49"/>
      <c r="C17" s="49"/>
    </row>
    <row r="18" spans="1:3" s="50" customFormat="1" ht="15.75" x14ac:dyDescent="0.2">
      <c r="A18" s="244" t="s">
        <v>136</v>
      </c>
      <c r="B18" s="243"/>
      <c r="C18" s="243"/>
    </row>
    <row r="19" spans="1:3" s="50" customFormat="1" ht="15.75" x14ac:dyDescent="0.2">
      <c r="A19" s="49"/>
      <c r="B19" s="49"/>
      <c r="C19" s="49"/>
    </row>
    <row r="20" spans="1:3" s="50" customFormat="1" ht="39.75" customHeight="1" x14ac:dyDescent="0.2">
      <c r="A20" s="51" t="s">
        <v>11</v>
      </c>
      <c r="B20" s="52" t="s">
        <v>12</v>
      </c>
      <c r="C20" s="27" t="s">
        <v>13</v>
      </c>
    </row>
    <row r="21" spans="1:3" s="50" customFormat="1" ht="16.5" customHeight="1" x14ac:dyDescent="0.2">
      <c r="A21" s="27">
        <v>1</v>
      </c>
      <c r="B21" s="52">
        <v>2</v>
      </c>
      <c r="C21" s="27">
        <v>3</v>
      </c>
    </row>
    <row r="22" spans="1:3" s="50" customFormat="1" ht="33.75" customHeight="1" x14ac:dyDescent="0.2">
      <c r="A22" s="53" t="s">
        <v>14</v>
      </c>
      <c r="B22" s="54" t="s">
        <v>137</v>
      </c>
      <c r="C22" s="27" t="s">
        <v>550</v>
      </c>
    </row>
    <row r="23" spans="1:3" ht="42.75" customHeight="1" x14ac:dyDescent="0.25">
      <c r="A23" s="53" t="s">
        <v>16</v>
      </c>
      <c r="B23" s="54" t="s">
        <v>138</v>
      </c>
      <c r="C23" s="27" t="s">
        <v>522</v>
      </c>
    </row>
    <row r="24" spans="1:3" ht="63" customHeight="1" x14ac:dyDescent="0.25">
      <c r="A24" s="53" t="s">
        <v>18</v>
      </c>
      <c r="B24" s="54" t="s">
        <v>139</v>
      </c>
      <c r="C24" s="27" t="s">
        <v>525</v>
      </c>
    </row>
    <row r="25" spans="1:3" ht="63" customHeight="1" x14ac:dyDescent="0.25">
      <c r="A25" s="53" t="s">
        <v>20</v>
      </c>
      <c r="B25" s="54" t="s">
        <v>140</v>
      </c>
      <c r="C25" s="27" t="s">
        <v>190</v>
      </c>
    </row>
    <row r="26" spans="1:3" ht="42.75" customHeight="1" x14ac:dyDescent="0.25">
      <c r="A26" s="53" t="s">
        <v>22</v>
      </c>
      <c r="B26" s="54" t="s">
        <v>141</v>
      </c>
      <c r="C26" s="27" t="s">
        <v>542</v>
      </c>
    </row>
    <row r="27" spans="1:3" ht="42.75" customHeight="1" x14ac:dyDescent="0.25">
      <c r="A27" s="53" t="s">
        <v>24</v>
      </c>
      <c r="B27" s="54" t="s">
        <v>142</v>
      </c>
      <c r="C27" s="27" t="s">
        <v>543</v>
      </c>
    </row>
    <row r="28" spans="1:3" ht="42.75" customHeight="1" x14ac:dyDescent="0.25">
      <c r="A28" s="53" t="s">
        <v>26</v>
      </c>
      <c r="B28" s="54" t="s">
        <v>143</v>
      </c>
      <c r="C28" s="27">
        <v>2024</v>
      </c>
    </row>
    <row r="29" spans="1:3" ht="42.75" customHeight="1" x14ac:dyDescent="0.25">
      <c r="A29" s="53" t="s">
        <v>28</v>
      </c>
      <c r="B29" s="51" t="s">
        <v>144</v>
      </c>
      <c r="C29" s="27">
        <v>2024</v>
      </c>
    </row>
    <row r="30" spans="1:3" ht="42.75" customHeight="1" x14ac:dyDescent="0.25">
      <c r="A30" s="53" t="s">
        <v>30</v>
      </c>
      <c r="B30" s="51" t="s">
        <v>145</v>
      </c>
      <c r="C30" s="27" t="s">
        <v>551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8" t="str">
        <f>'1. паспорт местоположение'!$A$5:$C$5</f>
        <v>Год раскрытия информации: 2024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4</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0"/>
      <c r="AB6" s="10"/>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0"/>
      <c r="AB7" s="10"/>
    </row>
    <row r="8" spans="1:28" ht="15.75" x14ac:dyDescent="0.25">
      <c r="A8" s="220" t="s">
        <v>5</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11"/>
      <c r="AB8" s="11"/>
    </row>
    <row r="9" spans="1:28" ht="15.75" x14ac:dyDescent="0.25">
      <c r="A9" s="215" t="s">
        <v>6</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3"/>
      <c r="AB9" s="13"/>
    </row>
    <row r="10" spans="1:28" ht="18.75" x14ac:dyDescent="0.25">
      <c r="A10" s="219"/>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0"/>
      <c r="AB10" s="10"/>
    </row>
    <row r="11" spans="1:28" ht="15.75" x14ac:dyDescent="0.25">
      <c r="A11" s="220" t="str">
        <f>'1. паспорт местоположение'!$A$12</f>
        <v>O_СГЭС_13</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11"/>
      <c r="AB11" s="11"/>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3"/>
      <c r="AB12" s="13"/>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56"/>
      <c r="AB13" s="56"/>
    </row>
    <row r="14" spans="1:28" ht="33.75" customHeight="1" x14ac:dyDescent="0.25">
      <c r="A14" s="220"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11"/>
      <c r="AB14" s="11"/>
    </row>
    <row r="15" spans="1:28" ht="15.75" x14ac:dyDescent="0.25">
      <c r="A15" s="215" t="s">
        <v>9</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3"/>
      <c r="AB15" s="13"/>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57"/>
      <c r="AB16" s="57"/>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57"/>
      <c r="AB17" s="57"/>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57"/>
      <c r="AB18" s="57"/>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57"/>
      <c r="AB19" s="57"/>
    </row>
    <row r="20" spans="1:28"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57"/>
      <c r="AB20" s="57"/>
    </row>
    <row r="21" spans="1:28" x14ac:dyDescent="0.25">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57"/>
      <c r="AB21" s="57"/>
    </row>
    <row r="22" spans="1:28" x14ac:dyDescent="0.25">
      <c r="A22" s="252" t="s">
        <v>146</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58"/>
      <c r="AB22" s="58"/>
    </row>
    <row r="23" spans="1:28" ht="32.25" customHeight="1" x14ac:dyDescent="0.25">
      <c r="A23" s="248" t="s">
        <v>147</v>
      </c>
      <c r="B23" s="249"/>
      <c r="C23" s="249"/>
      <c r="D23" s="249"/>
      <c r="E23" s="249"/>
      <c r="F23" s="249"/>
      <c r="G23" s="249"/>
      <c r="H23" s="249"/>
      <c r="I23" s="249"/>
      <c r="J23" s="249"/>
      <c r="K23" s="249"/>
      <c r="L23" s="250"/>
      <c r="M23" s="251" t="s">
        <v>148</v>
      </c>
      <c r="N23" s="251"/>
      <c r="O23" s="251"/>
      <c r="P23" s="251"/>
      <c r="Q23" s="251"/>
      <c r="R23" s="251"/>
      <c r="S23" s="251"/>
      <c r="T23" s="251"/>
      <c r="U23" s="251"/>
      <c r="V23" s="251"/>
      <c r="W23" s="251"/>
      <c r="X23" s="251"/>
      <c r="Y23" s="251"/>
      <c r="Z23" s="251"/>
    </row>
    <row r="24" spans="1:28" ht="151.5" customHeight="1" x14ac:dyDescent="0.25">
      <c r="A24" s="32" t="s">
        <v>149</v>
      </c>
      <c r="B24" s="59" t="s">
        <v>150</v>
      </c>
      <c r="C24" s="32" t="s">
        <v>151</v>
      </c>
      <c r="D24" s="32" t="s">
        <v>152</v>
      </c>
      <c r="E24" s="32" t="s">
        <v>153</v>
      </c>
      <c r="F24" s="32" t="s">
        <v>154</v>
      </c>
      <c r="G24" s="32" t="s">
        <v>155</v>
      </c>
      <c r="H24" s="32" t="s">
        <v>156</v>
      </c>
      <c r="I24" s="32" t="s">
        <v>157</v>
      </c>
      <c r="J24" s="32" t="s">
        <v>158</v>
      </c>
      <c r="K24" s="59" t="s">
        <v>159</v>
      </c>
      <c r="L24" s="59" t="s">
        <v>160</v>
      </c>
      <c r="M24" s="60" t="s">
        <v>161</v>
      </c>
      <c r="N24" s="59" t="s">
        <v>162</v>
      </c>
      <c r="O24" s="32" t="s">
        <v>163</v>
      </c>
      <c r="P24" s="32" t="s">
        <v>164</v>
      </c>
      <c r="Q24" s="32" t="s">
        <v>165</v>
      </c>
      <c r="R24" s="32" t="s">
        <v>156</v>
      </c>
      <c r="S24" s="32" t="s">
        <v>166</v>
      </c>
      <c r="T24" s="32" t="s">
        <v>167</v>
      </c>
      <c r="U24" s="32" t="s">
        <v>168</v>
      </c>
      <c r="V24" s="32" t="s">
        <v>165</v>
      </c>
      <c r="W24" s="61" t="s">
        <v>169</v>
      </c>
      <c r="X24" s="61" t="s">
        <v>170</v>
      </c>
      <c r="Y24" s="61" t="s">
        <v>171</v>
      </c>
      <c r="Z24" s="62" t="s">
        <v>172</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105</v>
      </c>
      <c r="B26" s="63" t="s">
        <v>105</v>
      </c>
      <c r="C26" s="63" t="s">
        <v>105</v>
      </c>
      <c r="D26" s="63" t="s">
        <v>105</v>
      </c>
      <c r="E26" s="63" t="s">
        <v>105</v>
      </c>
      <c r="F26" s="63" t="s">
        <v>105</v>
      </c>
      <c r="G26" s="63" t="s">
        <v>105</v>
      </c>
      <c r="H26" s="63" t="s">
        <v>105</v>
      </c>
      <c r="I26" s="63" t="s">
        <v>105</v>
      </c>
      <c r="J26" s="63" t="s">
        <v>105</v>
      </c>
      <c r="K26" s="63" t="s">
        <v>105</v>
      </c>
      <c r="L26" s="63" t="s">
        <v>105</v>
      </c>
      <c r="M26" s="63" t="s">
        <v>105</v>
      </c>
      <c r="N26" s="63" t="s">
        <v>105</v>
      </c>
      <c r="O26" s="63" t="s">
        <v>105</v>
      </c>
      <c r="P26" s="63" t="s">
        <v>105</v>
      </c>
      <c r="Q26" s="63" t="s">
        <v>105</v>
      </c>
      <c r="R26" s="63" t="s">
        <v>105</v>
      </c>
      <c r="S26" s="63" t="s">
        <v>105</v>
      </c>
      <c r="T26" s="63" t="s">
        <v>105</v>
      </c>
      <c r="U26" s="63" t="s">
        <v>105</v>
      </c>
      <c r="V26" s="63" t="s">
        <v>105</v>
      </c>
      <c r="W26" s="63" t="s">
        <v>105</v>
      </c>
      <c r="X26" s="63" t="s">
        <v>105</v>
      </c>
      <c r="Y26" s="63" t="s">
        <v>105</v>
      </c>
      <c r="Z26" s="63" t="s">
        <v>105</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9" t="s">
        <v>4</v>
      </c>
      <c r="B7" s="219"/>
      <c r="C7" s="219"/>
      <c r="D7" s="219"/>
      <c r="E7" s="219"/>
      <c r="F7" s="219"/>
      <c r="G7" s="219"/>
      <c r="H7" s="219"/>
      <c r="I7" s="219"/>
      <c r="J7" s="219"/>
      <c r="K7" s="219"/>
      <c r="L7" s="219"/>
      <c r="M7" s="219"/>
      <c r="N7" s="219"/>
      <c r="O7" s="219"/>
      <c r="P7" s="10"/>
      <c r="Q7" s="10"/>
      <c r="R7" s="10"/>
      <c r="S7" s="10"/>
      <c r="T7" s="10"/>
      <c r="U7" s="10"/>
      <c r="V7" s="10"/>
      <c r="W7" s="10"/>
      <c r="X7" s="10"/>
      <c r="Y7" s="10"/>
      <c r="Z7" s="10"/>
    </row>
    <row r="8" spans="1:28" s="3" customFormat="1" ht="18.75" x14ac:dyDescent="0.2">
      <c r="A8" s="219"/>
      <c r="B8" s="219"/>
      <c r="C8" s="219"/>
      <c r="D8" s="219"/>
      <c r="E8" s="219"/>
      <c r="F8" s="219"/>
      <c r="G8" s="219"/>
      <c r="H8" s="219"/>
      <c r="I8" s="219"/>
      <c r="J8" s="219"/>
      <c r="K8" s="219"/>
      <c r="L8" s="219"/>
      <c r="M8" s="219"/>
      <c r="N8" s="219"/>
      <c r="O8" s="219"/>
      <c r="P8" s="10"/>
      <c r="Q8" s="10"/>
      <c r="R8" s="10"/>
      <c r="S8" s="10"/>
      <c r="T8" s="10"/>
      <c r="U8" s="10"/>
      <c r="V8" s="10"/>
      <c r="W8" s="10"/>
      <c r="X8" s="10"/>
      <c r="Y8" s="10"/>
      <c r="Z8" s="10"/>
    </row>
    <row r="9" spans="1:28" s="3" customFormat="1" ht="18.75" x14ac:dyDescent="0.2">
      <c r="A9" s="220" t="s">
        <v>5</v>
      </c>
      <c r="B9" s="220"/>
      <c r="C9" s="220"/>
      <c r="D9" s="220"/>
      <c r="E9" s="220"/>
      <c r="F9" s="220"/>
      <c r="G9" s="220"/>
      <c r="H9" s="220"/>
      <c r="I9" s="220"/>
      <c r="J9" s="220"/>
      <c r="K9" s="220"/>
      <c r="L9" s="220"/>
      <c r="M9" s="220"/>
      <c r="N9" s="220"/>
      <c r="O9" s="220"/>
      <c r="P9" s="10"/>
      <c r="Q9" s="10"/>
      <c r="R9" s="10"/>
      <c r="S9" s="10"/>
      <c r="T9" s="10"/>
      <c r="U9" s="10"/>
      <c r="V9" s="10"/>
      <c r="W9" s="10"/>
      <c r="X9" s="10"/>
      <c r="Y9" s="10"/>
      <c r="Z9" s="10"/>
    </row>
    <row r="10" spans="1:28" s="3" customFormat="1" ht="18.75" x14ac:dyDescent="0.2">
      <c r="A10" s="215" t="s">
        <v>6</v>
      </c>
      <c r="B10" s="215"/>
      <c r="C10" s="215"/>
      <c r="D10" s="215"/>
      <c r="E10" s="215"/>
      <c r="F10" s="215"/>
      <c r="G10" s="215"/>
      <c r="H10" s="215"/>
      <c r="I10" s="215"/>
      <c r="J10" s="215"/>
      <c r="K10" s="215"/>
      <c r="L10" s="215"/>
      <c r="M10" s="215"/>
      <c r="N10" s="215"/>
      <c r="O10" s="215"/>
      <c r="P10" s="10"/>
      <c r="Q10" s="10"/>
      <c r="R10" s="10"/>
      <c r="S10" s="10"/>
      <c r="T10" s="10"/>
      <c r="U10" s="10"/>
      <c r="V10" s="10"/>
      <c r="W10" s="10"/>
      <c r="X10" s="10"/>
      <c r="Y10" s="10"/>
      <c r="Z10" s="10"/>
    </row>
    <row r="11" spans="1:28" s="3" customFormat="1" ht="18.75" x14ac:dyDescent="0.2">
      <c r="A11" s="219"/>
      <c r="B11" s="219"/>
      <c r="C11" s="219"/>
      <c r="D11" s="219"/>
      <c r="E11" s="219"/>
      <c r="F11" s="219"/>
      <c r="G11" s="219"/>
      <c r="H11" s="219"/>
      <c r="I11" s="219"/>
      <c r="J11" s="219"/>
      <c r="K11" s="219"/>
      <c r="L11" s="219"/>
      <c r="M11" s="219"/>
      <c r="N11" s="219"/>
      <c r="O11" s="219"/>
      <c r="P11" s="10"/>
      <c r="Q11" s="10"/>
      <c r="R11" s="10"/>
      <c r="S11" s="10"/>
      <c r="T11" s="10"/>
      <c r="U11" s="10"/>
      <c r="V11" s="10"/>
      <c r="W11" s="10"/>
      <c r="X11" s="10"/>
      <c r="Y11" s="10"/>
      <c r="Z11" s="10"/>
    </row>
    <row r="12" spans="1:28" s="3" customFormat="1" ht="18.75" x14ac:dyDescent="0.2">
      <c r="A12" s="220" t="str">
        <f>'1. паспорт местоположение'!$A$12</f>
        <v>O_СГЭС_13</v>
      </c>
      <c r="B12" s="220"/>
      <c r="C12" s="220"/>
      <c r="D12" s="220"/>
      <c r="E12" s="220"/>
      <c r="F12" s="220"/>
      <c r="G12" s="220"/>
      <c r="H12" s="220"/>
      <c r="I12" s="220"/>
      <c r="J12" s="220"/>
      <c r="K12" s="220"/>
      <c r="L12" s="220"/>
      <c r="M12" s="220"/>
      <c r="N12" s="220"/>
      <c r="O12" s="220"/>
      <c r="P12" s="10"/>
      <c r="Q12" s="10"/>
      <c r="R12" s="10"/>
      <c r="S12" s="10"/>
      <c r="T12" s="10"/>
      <c r="U12" s="10"/>
      <c r="V12" s="10"/>
      <c r="W12" s="10"/>
      <c r="X12" s="10"/>
      <c r="Y12" s="10"/>
      <c r="Z12" s="10"/>
    </row>
    <row r="13" spans="1:28" s="3" customFormat="1" ht="18.75" x14ac:dyDescent="0.2">
      <c r="A13" s="215" t="s">
        <v>8</v>
      </c>
      <c r="B13" s="215"/>
      <c r="C13" s="215"/>
      <c r="D13" s="215"/>
      <c r="E13" s="215"/>
      <c r="F13" s="215"/>
      <c r="G13" s="215"/>
      <c r="H13" s="215"/>
      <c r="I13" s="215"/>
      <c r="J13" s="215"/>
      <c r="K13" s="215"/>
      <c r="L13" s="215"/>
      <c r="M13" s="215"/>
      <c r="N13" s="215"/>
      <c r="O13" s="215"/>
      <c r="P13" s="10"/>
      <c r="Q13" s="10"/>
      <c r="R13" s="10"/>
      <c r="S13" s="10"/>
      <c r="T13" s="10"/>
      <c r="U13" s="10"/>
      <c r="V13" s="10"/>
      <c r="W13" s="10"/>
      <c r="X13" s="10"/>
      <c r="Y13" s="10"/>
      <c r="Z13" s="10"/>
    </row>
    <row r="14" spans="1:28" s="3" customFormat="1" ht="15.75" customHeight="1" x14ac:dyDescent="0.2">
      <c r="A14" s="221"/>
      <c r="B14" s="221"/>
      <c r="C14" s="221"/>
      <c r="D14" s="221"/>
      <c r="E14" s="221"/>
      <c r="F14" s="221"/>
      <c r="G14" s="221"/>
      <c r="H14" s="221"/>
      <c r="I14" s="221"/>
      <c r="J14" s="221"/>
      <c r="K14" s="221"/>
      <c r="L14" s="221"/>
      <c r="M14" s="221"/>
      <c r="N14" s="221"/>
      <c r="O14" s="221"/>
      <c r="P14" s="14"/>
      <c r="Q14" s="14"/>
      <c r="R14" s="14"/>
      <c r="S14" s="14"/>
      <c r="T14" s="14"/>
      <c r="U14" s="14"/>
      <c r="V14" s="14"/>
      <c r="W14" s="14"/>
      <c r="X14" s="14"/>
      <c r="Y14" s="14"/>
      <c r="Z14" s="14"/>
    </row>
    <row r="15" spans="1:28" s="15" customFormat="1" ht="45.75" customHeight="1" x14ac:dyDescent="0.2">
      <c r="A15" s="214"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5" s="214"/>
      <c r="C15" s="214"/>
      <c r="D15" s="214"/>
      <c r="E15" s="214"/>
      <c r="F15" s="214"/>
      <c r="G15" s="214"/>
      <c r="H15" s="214"/>
      <c r="I15" s="214"/>
      <c r="J15" s="214"/>
      <c r="K15" s="214"/>
      <c r="L15" s="214"/>
      <c r="M15" s="214"/>
      <c r="N15" s="214"/>
      <c r="O15" s="214"/>
      <c r="P15" s="11"/>
      <c r="Q15" s="11"/>
      <c r="R15" s="11"/>
      <c r="S15" s="11"/>
      <c r="T15" s="11"/>
      <c r="U15" s="11"/>
      <c r="V15" s="11"/>
      <c r="W15" s="11"/>
      <c r="X15" s="11"/>
      <c r="Y15" s="11"/>
      <c r="Z15" s="11"/>
    </row>
    <row r="16" spans="1:28" s="15" customFormat="1" ht="15" customHeight="1" x14ac:dyDescent="0.2">
      <c r="A16" s="215" t="s">
        <v>9</v>
      </c>
      <c r="B16" s="215"/>
      <c r="C16" s="215"/>
      <c r="D16" s="215"/>
      <c r="E16" s="215"/>
      <c r="F16" s="215"/>
      <c r="G16" s="215"/>
      <c r="H16" s="215"/>
      <c r="I16" s="215"/>
      <c r="J16" s="215"/>
      <c r="K16" s="215"/>
      <c r="L16" s="215"/>
      <c r="M16" s="215"/>
      <c r="N16" s="215"/>
      <c r="O16" s="215"/>
      <c r="P16" s="13"/>
      <c r="Q16" s="13"/>
      <c r="R16" s="13"/>
      <c r="S16" s="13"/>
      <c r="T16" s="13"/>
      <c r="U16" s="13"/>
      <c r="V16" s="13"/>
      <c r="W16" s="13"/>
      <c r="X16" s="13"/>
      <c r="Y16" s="13"/>
      <c r="Z16" s="13"/>
    </row>
    <row r="17" spans="1:26" s="15" customFormat="1" ht="15" customHeight="1" x14ac:dyDescent="0.2">
      <c r="A17" s="221"/>
      <c r="B17" s="221"/>
      <c r="C17" s="221"/>
      <c r="D17" s="221"/>
      <c r="E17" s="221"/>
      <c r="F17" s="221"/>
      <c r="G17" s="221"/>
      <c r="H17" s="221"/>
      <c r="I17" s="221"/>
      <c r="J17" s="221"/>
      <c r="K17" s="221"/>
      <c r="L17" s="221"/>
      <c r="M17" s="221"/>
      <c r="N17" s="221"/>
      <c r="O17" s="221"/>
      <c r="P17" s="14"/>
      <c r="Q17" s="14"/>
      <c r="R17" s="14"/>
      <c r="S17" s="14"/>
      <c r="T17" s="14"/>
      <c r="U17" s="14"/>
      <c r="V17" s="14"/>
      <c r="W17" s="14"/>
    </row>
    <row r="18" spans="1:26" s="15" customFormat="1" ht="91.5" customHeight="1" x14ac:dyDescent="0.2">
      <c r="A18" s="253" t="s">
        <v>173</v>
      </c>
      <c r="B18" s="253"/>
      <c r="C18" s="253"/>
      <c r="D18" s="253"/>
      <c r="E18" s="253"/>
      <c r="F18" s="253"/>
      <c r="G18" s="253"/>
      <c r="H18" s="253"/>
      <c r="I18" s="253"/>
      <c r="J18" s="253"/>
      <c r="K18" s="253"/>
      <c r="L18" s="253"/>
      <c r="M18" s="253"/>
      <c r="N18" s="253"/>
      <c r="O18" s="253"/>
      <c r="P18" s="16"/>
      <c r="Q18" s="16"/>
      <c r="R18" s="16"/>
      <c r="S18" s="16"/>
      <c r="T18" s="16"/>
      <c r="U18" s="16"/>
      <c r="V18" s="16"/>
      <c r="W18" s="16"/>
      <c r="X18" s="16"/>
      <c r="Y18" s="16"/>
      <c r="Z18" s="16"/>
    </row>
    <row r="19" spans="1:26" s="15" customFormat="1" ht="78" customHeight="1" x14ac:dyDescent="0.2">
      <c r="A19" s="222" t="s">
        <v>11</v>
      </c>
      <c r="B19" s="222" t="s">
        <v>174</v>
      </c>
      <c r="C19" s="222" t="s">
        <v>175</v>
      </c>
      <c r="D19" s="222" t="s">
        <v>176</v>
      </c>
      <c r="E19" s="254" t="s">
        <v>177</v>
      </c>
      <c r="F19" s="255"/>
      <c r="G19" s="255"/>
      <c r="H19" s="255"/>
      <c r="I19" s="256"/>
      <c r="J19" s="222" t="s">
        <v>178</v>
      </c>
      <c r="K19" s="222"/>
      <c r="L19" s="222"/>
      <c r="M19" s="222"/>
      <c r="N19" s="222"/>
      <c r="O19" s="222"/>
      <c r="P19" s="14"/>
      <c r="Q19" s="14"/>
      <c r="R19" s="14"/>
      <c r="S19" s="14"/>
      <c r="T19" s="14"/>
      <c r="U19" s="14"/>
      <c r="V19" s="14"/>
      <c r="W19" s="14"/>
    </row>
    <row r="20" spans="1:26" s="15" customFormat="1" ht="51" customHeight="1" x14ac:dyDescent="0.2">
      <c r="A20" s="222"/>
      <c r="B20" s="222"/>
      <c r="C20" s="222"/>
      <c r="D20" s="222"/>
      <c r="E20" s="29" t="s">
        <v>179</v>
      </c>
      <c r="F20" s="29" t="s">
        <v>180</v>
      </c>
      <c r="G20" s="29" t="s">
        <v>181</v>
      </c>
      <c r="H20" s="29" t="s">
        <v>182</v>
      </c>
      <c r="I20" s="29" t="s">
        <v>183</v>
      </c>
      <c r="J20" s="29" t="s">
        <v>184</v>
      </c>
      <c r="K20" s="29" t="s">
        <v>185</v>
      </c>
      <c r="L20" s="66" t="s">
        <v>186</v>
      </c>
      <c r="M20" s="67" t="s">
        <v>187</v>
      </c>
      <c r="N20" s="67" t="s">
        <v>188</v>
      </c>
      <c r="O20" s="67" t="s">
        <v>189</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190</v>
      </c>
      <c r="B22" s="68" t="s">
        <v>190</v>
      </c>
      <c r="C22" s="68" t="s">
        <v>190</v>
      </c>
      <c r="D22" s="68" t="s">
        <v>190</v>
      </c>
      <c r="E22" s="68" t="s">
        <v>190</v>
      </c>
      <c r="F22" s="68" t="s">
        <v>190</v>
      </c>
      <c r="G22" s="68" t="s">
        <v>190</v>
      </c>
      <c r="H22" s="68" t="s">
        <v>190</v>
      </c>
      <c r="I22" s="68" t="s">
        <v>190</v>
      </c>
      <c r="J22" s="68" t="s">
        <v>190</v>
      </c>
      <c r="K22" s="68" t="s">
        <v>190</v>
      </c>
      <c r="L22" s="68" t="s">
        <v>190</v>
      </c>
      <c r="M22" s="68" t="s">
        <v>190</v>
      </c>
      <c r="N22" s="68" t="s">
        <v>190</v>
      </c>
      <c r="O22" s="68" t="s">
        <v>190</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13" zoomScale="85" zoomScaleNormal="100" zoomScaleSheetLayoutView="85" workbookViewId="0">
      <pane xSplit="1" topLeftCell="B1" activePane="topRight" state="frozen"/>
      <selection activeCell="A9" sqref="A9:O9"/>
      <selection pane="topRight" activeCell="D22" sqref="D22"/>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257"/>
      <c r="Q5" s="257"/>
      <c r="R5" s="257"/>
      <c r="S5" s="257"/>
    </row>
    <row r="6" spans="1:19" s="3" customFormat="1" ht="15.75" x14ac:dyDescent="0.2">
      <c r="A6" s="12"/>
      <c r="B6" s="12"/>
      <c r="C6" s="12"/>
      <c r="D6" s="12"/>
      <c r="E6" s="12"/>
      <c r="F6" s="12"/>
      <c r="G6" s="12"/>
      <c r="H6" s="12"/>
      <c r="I6" s="12"/>
      <c r="J6" s="12"/>
      <c r="K6" s="12"/>
      <c r="L6" s="12"/>
      <c r="M6" s="12"/>
    </row>
    <row r="7" spans="1:19" s="3" customFormat="1" ht="20.25" x14ac:dyDescent="0.2">
      <c r="A7" s="258" t="s">
        <v>4</v>
      </c>
      <c r="B7" s="258"/>
      <c r="C7" s="258"/>
      <c r="D7" s="258"/>
      <c r="E7" s="258"/>
      <c r="F7" s="258"/>
      <c r="G7" s="258"/>
      <c r="H7" s="258"/>
      <c r="I7" s="258"/>
      <c r="J7" s="258"/>
      <c r="K7" s="258"/>
      <c r="L7" s="258"/>
      <c r="M7" s="258"/>
      <c r="N7" s="258"/>
      <c r="O7" s="258"/>
      <c r="P7" s="258"/>
      <c r="Q7" s="258"/>
      <c r="R7" s="258"/>
      <c r="S7" s="258"/>
    </row>
    <row r="8" spans="1:19" s="3" customFormat="1" ht="15.75" x14ac:dyDescent="0.2">
      <c r="A8" s="12"/>
      <c r="B8" s="12"/>
      <c r="C8" s="12"/>
      <c r="D8" s="12"/>
      <c r="E8" s="12"/>
      <c r="F8" s="12"/>
      <c r="G8" s="12"/>
      <c r="H8" s="12"/>
      <c r="I8" s="12"/>
      <c r="J8" s="12"/>
      <c r="K8" s="12"/>
      <c r="L8" s="12"/>
      <c r="M8" s="12"/>
    </row>
    <row r="9" spans="1:19" s="3" customFormat="1" ht="18.75" customHeight="1" x14ac:dyDescent="0.2">
      <c r="A9" s="217" t="s">
        <v>5</v>
      </c>
      <c r="B9" s="217"/>
      <c r="C9" s="217"/>
      <c r="D9" s="217"/>
      <c r="E9" s="217"/>
      <c r="F9" s="217"/>
      <c r="G9" s="217"/>
      <c r="H9" s="217"/>
      <c r="I9" s="217"/>
      <c r="J9" s="217"/>
      <c r="K9" s="217"/>
      <c r="L9" s="217"/>
      <c r="M9" s="217"/>
      <c r="N9" s="217"/>
      <c r="O9" s="217"/>
      <c r="P9" s="217"/>
      <c r="Q9" s="217"/>
      <c r="R9" s="217"/>
      <c r="S9" s="217"/>
    </row>
    <row r="10" spans="1:19" s="3" customFormat="1" ht="18.75" customHeight="1" x14ac:dyDescent="0.2">
      <c r="A10" s="215" t="s">
        <v>6</v>
      </c>
      <c r="B10" s="215"/>
      <c r="C10" s="215"/>
      <c r="D10" s="215"/>
      <c r="E10" s="215"/>
      <c r="F10" s="215"/>
      <c r="G10" s="215"/>
      <c r="H10" s="215"/>
      <c r="I10" s="215"/>
      <c r="J10" s="215"/>
      <c r="K10" s="215"/>
      <c r="L10" s="215"/>
      <c r="M10" s="215"/>
      <c r="N10" s="215"/>
      <c r="O10" s="215"/>
      <c r="P10" s="215"/>
      <c r="Q10" s="215"/>
      <c r="R10" s="215"/>
      <c r="S10" s="215"/>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9" t="str">
        <f>'1. паспорт местоположение'!$A$12</f>
        <v>O_СГЭС_13</v>
      </c>
      <c r="B12" s="259"/>
      <c r="C12" s="259"/>
      <c r="D12" s="259"/>
      <c r="E12" s="259"/>
      <c r="F12" s="259"/>
      <c r="G12" s="259"/>
      <c r="H12" s="259"/>
      <c r="I12" s="259"/>
      <c r="J12" s="259"/>
      <c r="K12" s="259"/>
      <c r="L12" s="259"/>
      <c r="M12" s="259"/>
      <c r="N12" s="259"/>
      <c r="O12" s="259"/>
      <c r="P12" s="259"/>
      <c r="Q12" s="259"/>
      <c r="R12" s="259"/>
      <c r="S12" s="259"/>
    </row>
    <row r="13" spans="1:19" s="3"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62"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5" s="262"/>
      <c r="C15" s="262"/>
      <c r="D15" s="262"/>
      <c r="E15" s="262"/>
      <c r="F15" s="262"/>
      <c r="G15" s="262"/>
      <c r="H15" s="262"/>
      <c r="I15" s="262"/>
      <c r="J15" s="262"/>
      <c r="K15" s="262"/>
      <c r="L15" s="262"/>
      <c r="M15" s="262"/>
      <c r="N15" s="262"/>
      <c r="O15" s="262"/>
      <c r="P15" s="262"/>
      <c r="Q15" s="262"/>
      <c r="R15" s="262"/>
      <c r="S15" s="262"/>
    </row>
    <row r="16" spans="1:19" s="15" customFormat="1" ht="15" customHeight="1" x14ac:dyDescent="0.2">
      <c r="A16" s="215" t="s">
        <v>9</v>
      </c>
      <c r="B16" s="215"/>
      <c r="C16" s="215"/>
      <c r="D16" s="215"/>
      <c r="E16" s="215"/>
      <c r="F16" s="215"/>
      <c r="G16" s="215"/>
      <c r="H16" s="215"/>
      <c r="I16" s="215"/>
      <c r="J16" s="215"/>
      <c r="K16" s="215"/>
      <c r="L16" s="215"/>
      <c r="M16" s="215"/>
      <c r="N16" s="215"/>
      <c r="O16" s="215"/>
      <c r="P16" s="215"/>
      <c r="Q16" s="215"/>
      <c r="R16" s="215"/>
      <c r="S16" s="215"/>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14" t="s">
        <v>191</v>
      </c>
      <c r="B18" s="220"/>
      <c r="C18" s="220"/>
      <c r="D18" s="220"/>
      <c r="E18" s="220"/>
      <c r="F18" s="220"/>
      <c r="G18" s="220"/>
      <c r="H18" s="220"/>
      <c r="I18" s="220"/>
      <c r="J18" s="220"/>
      <c r="K18" s="220"/>
      <c r="L18" s="220"/>
      <c r="M18" s="220"/>
      <c r="N18" s="220"/>
      <c r="O18" s="220"/>
      <c r="P18" s="220"/>
      <c r="Q18" s="220"/>
      <c r="R18" s="220"/>
      <c r="S18" s="220"/>
    </row>
    <row r="19" spans="1:20" s="15" customFormat="1" ht="15" customHeight="1" x14ac:dyDescent="0.2">
      <c r="A19" s="215"/>
      <c r="B19" s="215"/>
      <c r="C19" s="215"/>
      <c r="D19" s="215"/>
      <c r="E19" s="215"/>
      <c r="F19" s="215"/>
      <c r="G19" s="215"/>
      <c r="H19" s="215"/>
      <c r="I19" s="215"/>
      <c r="J19" s="215"/>
      <c r="K19" s="215"/>
      <c r="L19" s="215"/>
      <c r="M19" s="215"/>
      <c r="N19" s="215"/>
      <c r="O19" s="215"/>
      <c r="P19" s="215"/>
      <c r="Q19" s="215"/>
      <c r="R19" s="215"/>
      <c r="S19" s="215"/>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192</v>
      </c>
      <c r="B24" s="75" t="s">
        <v>193</v>
      </c>
      <c r="C24" s="76"/>
      <c r="T24" s="77"/>
    </row>
    <row r="25" spans="1:20" ht="12.75" customHeight="1" x14ac:dyDescent="0.25">
      <c r="A25" s="78" t="s">
        <v>194</v>
      </c>
      <c r="B25" s="79">
        <v>4.4480720000000001E-2</v>
      </c>
      <c r="C25" s="50"/>
      <c r="D25" s="263"/>
      <c r="E25" s="263"/>
      <c r="F25" s="80"/>
      <c r="G25" s="80"/>
      <c r="H25" s="80"/>
      <c r="I25" s="80"/>
      <c r="J25" s="80"/>
      <c r="K25" s="80"/>
      <c r="L25" s="80"/>
      <c r="M25" s="80"/>
      <c r="N25" s="80"/>
      <c r="O25" s="80"/>
      <c r="P25" s="80"/>
      <c r="Q25" s="80"/>
      <c r="R25" s="80"/>
      <c r="S25" s="50"/>
      <c r="T25" s="77"/>
    </row>
    <row r="26" spans="1:20" ht="17.25" customHeight="1" x14ac:dyDescent="0.25">
      <c r="A26" s="78" t="s">
        <v>195</v>
      </c>
      <c r="B26" s="79">
        <f>SUM(B58:R58)</f>
        <v>4171.7923830000027</v>
      </c>
      <c r="C26" s="50"/>
      <c r="D26" s="260" t="s">
        <v>196</v>
      </c>
      <c r="E26" s="260"/>
      <c r="F26" s="260"/>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197</v>
      </c>
      <c r="B27" s="79">
        <v>35</v>
      </c>
      <c r="C27" s="50"/>
      <c r="D27" s="260" t="s">
        <v>198</v>
      </c>
      <c r="E27" s="260"/>
      <c r="F27" s="260"/>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199</v>
      </c>
      <c r="B28" s="79">
        <v>1</v>
      </c>
      <c r="C28" s="50"/>
      <c r="D28" s="261" t="s">
        <v>200</v>
      </c>
      <c r="E28" s="261"/>
      <c r="F28" s="261"/>
      <c r="G28" s="85">
        <f>IFERROR(IF(B92=0,0,INDEX(A1:W100,86,MATCH(B92+15,45:45,0))),0)</f>
        <v>18325287.71070471</v>
      </c>
      <c r="H28" s="86"/>
      <c r="I28" s="86"/>
      <c r="J28" s="86"/>
      <c r="K28" s="86"/>
      <c r="L28" s="86"/>
      <c r="M28" s="86"/>
      <c r="N28" s="86"/>
      <c r="O28" s="86"/>
      <c r="P28" s="86"/>
      <c r="Q28" s="86"/>
      <c r="R28" s="86"/>
      <c r="T28" s="77"/>
    </row>
    <row r="29" spans="1:20" ht="17.25" customHeight="1" x14ac:dyDescent="0.25">
      <c r="A29" s="78" t="s">
        <v>201</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202</v>
      </c>
      <c r="B30" s="89">
        <v>10</v>
      </c>
      <c r="C30" s="50"/>
      <c r="T30" s="77"/>
    </row>
    <row r="31" spans="1:20" ht="17.25" customHeight="1" x14ac:dyDescent="0.25">
      <c r="A31" s="78" t="s">
        <v>203</v>
      </c>
      <c r="B31" s="79" t="s">
        <v>204</v>
      </c>
      <c r="C31" s="50"/>
      <c r="D31" s="88"/>
      <c r="E31" s="88"/>
      <c r="F31" s="88"/>
      <c r="G31" s="88"/>
      <c r="H31" s="88"/>
      <c r="I31" s="88"/>
      <c r="J31" s="88"/>
      <c r="K31" s="88"/>
      <c r="L31" s="88"/>
      <c r="M31" s="88"/>
      <c r="N31" s="88"/>
      <c r="O31" s="88"/>
      <c r="P31" s="88"/>
      <c r="Q31" s="88"/>
      <c r="R31" s="88"/>
      <c r="S31" s="88"/>
      <c r="T31" s="77"/>
    </row>
    <row r="32" spans="1:20" ht="17.25" customHeight="1" x14ac:dyDescent="0.25">
      <c r="A32" s="78" t="s">
        <v>205</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206</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207</v>
      </c>
      <c r="B34" s="79" t="s">
        <v>208</v>
      </c>
      <c r="C34" s="50"/>
      <c r="D34" s="50"/>
      <c r="E34" s="50"/>
      <c r="F34" s="50"/>
      <c r="G34" s="50"/>
      <c r="H34" s="50"/>
      <c r="I34" s="50"/>
      <c r="J34" s="50"/>
      <c r="K34" s="50"/>
      <c r="L34" s="50"/>
      <c r="M34" s="50"/>
      <c r="N34" s="50"/>
      <c r="O34" s="50"/>
      <c r="P34" s="50"/>
      <c r="Q34" s="50"/>
      <c r="R34" s="50"/>
      <c r="S34" s="50"/>
      <c r="T34" s="77"/>
    </row>
    <row r="35" spans="1:23" ht="17.25" customHeight="1" x14ac:dyDescent="0.25">
      <c r="A35" s="78" t="s">
        <v>209</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210</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211</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212</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213</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214</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215</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216</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217</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218</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219</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220</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221</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222</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223</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224</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225</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226</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227</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228</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229</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230</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231</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232</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233</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234</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235</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236</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237</v>
      </c>
      <c r="B65" s="113">
        <f t="shared" ref="B65:W65" si="10">IF(AND(B45&gt;$B$92,B45&lt;=$B$92+$B$27),$B$25/$B$27,0)</f>
        <v>0</v>
      </c>
      <c r="C65" s="113">
        <f t="shared" si="10"/>
        <v>0</v>
      </c>
      <c r="D65" s="113">
        <f t="shared" si="10"/>
        <v>1.2708777142857142E-3</v>
      </c>
      <c r="E65" s="113">
        <f t="shared" si="10"/>
        <v>1.2708777142857142E-3</v>
      </c>
      <c r="F65" s="113">
        <f t="shared" si="10"/>
        <v>1.2708777142857142E-3</v>
      </c>
      <c r="G65" s="113">
        <f t="shared" si="10"/>
        <v>1.2708777142857142E-3</v>
      </c>
      <c r="H65" s="113">
        <f t="shared" si="10"/>
        <v>1.2708777142857142E-3</v>
      </c>
      <c r="I65" s="113">
        <f t="shared" si="10"/>
        <v>1.2708777142857142E-3</v>
      </c>
      <c r="J65" s="113">
        <f t="shared" si="10"/>
        <v>1.2708777142857142E-3</v>
      </c>
      <c r="K65" s="113">
        <f t="shared" si="10"/>
        <v>1.2708777142857142E-3</v>
      </c>
      <c r="L65" s="113">
        <f t="shared" si="10"/>
        <v>1.2708777142857142E-3</v>
      </c>
      <c r="M65" s="113">
        <f t="shared" si="10"/>
        <v>1.2708777142857142E-3</v>
      </c>
      <c r="N65" s="113">
        <f t="shared" si="10"/>
        <v>1.2708777142857142E-3</v>
      </c>
      <c r="O65" s="113">
        <f t="shared" si="10"/>
        <v>1.2708777142857142E-3</v>
      </c>
      <c r="P65" s="113">
        <f t="shared" si="10"/>
        <v>1.2708777142857142E-3</v>
      </c>
      <c r="Q65" s="113">
        <f t="shared" si="10"/>
        <v>1.2708777142857142E-3</v>
      </c>
      <c r="R65" s="113">
        <f t="shared" si="10"/>
        <v>1.2708777142857142E-3</v>
      </c>
      <c r="S65" s="113">
        <f t="shared" si="10"/>
        <v>1.2708777142857142E-3</v>
      </c>
      <c r="T65" s="113">
        <f t="shared" si="10"/>
        <v>1.2708777142857142E-3</v>
      </c>
      <c r="U65" s="113">
        <f t="shared" si="10"/>
        <v>1.2708777142857142E-3</v>
      </c>
      <c r="V65" s="113">
        <f t="shared" si="10"/>
        <v>1.2708777142857142E-3</v>
      </c>
      <c r="W65" s="113">
        <f t="shared" si="10"/>
        <v>1.2708777142857142E-3</v>
      </c>
    </row>
    <row r="66" spans="1:23" ht="11.25" customHeight="1" x14ac:dyDescent="0.25">
      <c r="A66" s="78" t="s">
        <v>238</v>
      </c>
      <c r="B66" s="113">
        <f>IF(AND(B45&gt;$B$92,B45&lt;=$B$92+$B$27),B65,0)</f>
        <v>0</v>
      </c>
      <c r="C66" s="113">
        <f t="shared" ref="C66:W66" si="11">IF(AND(C45&gt;$B$92,C45&lt;=$B$92+$B$27),C65+B66,0)</f>
        <v>0</v>
      </c>
      <c r="D66" s="113">
        <f t="shared" si="11"/>
        <v>1.2708777142857142E-3</v>
      </c>
      <c r="E66" s="113">
        <f t="shared" si="11"/>
        <v>2.5417554285714285E-3</v>
      </c>
      <c r="F66" s="113">
        <f t="shared" si="11"/>
        <v>3.8126331428571429E-3</v>
      </c>
      <c r="G66" s="113">
        <f t="shared" si="11"/>
        <v>5.083510857142857E-3</v>
      </c>
      <c r="H66" s="113">
        <f t="shared" si="11"/>
        <v>6.354388571428571E-3</v>
      </c>
      <c r="I66" s="113">
        <f t="shared" si="11"/>
        <v>7.625266285714285E-3</v>
      </c>
      <c r="J66" s="113">
        <f t="shared" si="11"/>
        <v>8.8961439999999999E-3</v>
      </c>
      <c r="K66" s="113">
        <f t="shared" si="11"/>
        <v>1.0167021714285714E-2</v>
      </c>
      <c r="L66" s="113">
        <f t="shared" si="11"/>
        <v>1.1437899428571428E-2</v>
      </c>
      <c r="M66" s="113">
        <f t="shared" si="11"/>
        <v>1.2708777142857142E-2</v>
      </c>
      <c r="N66" s="113">
        <f t="shared" si="11"/>
        <v>1.3979654857142856E-2</v>
      </c>
      <c r="O66" s="113">
        <f t="shared" si="11"/>
        <v>1.525053257142857E-2</v>
      </c>
      <c r="P66" s="113">
        <f t="shared" si="11"/>
        <v>1.6521410285714286E-2</v>
      </c>
      <c r="Q66" s="113">
        <f t="shared" si="11"/>
        <v>1.7792288E-2</v>
      </c>
      <c r="R66" s="113">
        <f t="shared" si="11"/>
        <v>1.9063165714285714E-2</v>
      </c>
      <c r="S66" s="113">
        <f t="shared" si="11"/>
        <v>2.0334043428571428E-2</v>
      </c>
      <c r="T66" s="113">
        <f t="shared" si="11"/>
        <v>2.1604921142857142E-2</v>
      </c>
      <c r="U66" s="113">
        <f t="shared" si="11"/>
        <v>2.2875798857142856E-2</v>
      </c>
      <c r="V66" s="113">
        <f t="shared" si="11"/>
        <v>2.414667657142857E-2</v>
      </c>
      <c r="W66" s="113">
        <f t="shared" si="11"/>
        <v>2.5417554285714284E-2</v>
      </c>
    </row>
    <row r="67" spans="1:23" ht="25.5" customHeight="1" x14ac:dyDescent="0.25">
      <c r="A67" s="114" t="s">
        <v>239</v>
      </c>
      <c r="B67" s="111">
        <f t="shared" ref="B67:W67" si="12">B64-B65</f>
        <v>0</v>
      </c>
      <c r="C67" s="111">
        <f t="shared" si="12"/>
        <v>1867174.4212495829</v>
      </c>
      <c r="D67" s="111">
        <f>D64-D65</f>
        <v>1998030.6231918123</v>
      </c>
      <c r="E67" s="111">
        <f t="shared" si="12"/>
        <v>2193756.5575610916</v>
      </c>
      <c r="F67" s="111">
        <f t="shared" si="12"/>
        <v>2408956.8353637462</v>
      </c>
      <c r="G67" s="111">
        <f t="shared" si="12"/>
        <v>2645596.6204712647</v>
      </c>
      <c r="H67" s="111">
        <f t="shared" si="12"/>
        <v>2905841.7942669475</v>
      </c>
      <c r="I67" s="111">
        <f t="shared" si="12"/>
        <v>3192079.6658226713</v>
      </c>
      <c r="J67" s="111">
        <f t="shared" si="12"/>
        <v>3506941.8369154297</v>
      </c>
      <c r="K67" s="111">
        <f t="shared" si="12"/>
        <v>3853329.4476125473</v>
      </c>
      <c r="L67" s="111">
        <f t="shared" si="12"/>
        <v>4234441.0519287931</v>
      </c>
      <c r="M67" s="111">
        <f t="shared" si="12"/>
        <v>4653803.3993475894</v>
      </c>
      <c r="N67" s="111">
        <f t="shared" si="12"/>
        <v>5115305.4270691611</v>
      </c>
      <c r="O67" s="111">
        <f t="shared" si="12"/>
        <v>5623235.7999957902</v>
      </c>
      <c r="P67" s="111">
        <f t="shared" si="12"/>
        <v>6182324.3710154034</v>
      </c>
      <c r="Q67" s="111">
        <f t="shared" si="12"/>
        <v>6797787.9734606305</v>
      </c>
      <c r="R67" s="111">
        <f t="shared" si="12"/>
        <v>7475381.0011014668</v>
      </c>
      <c r="S67" s="111">
        <f t="shared" si="12"/>
        <v>8221451.2791181793</v>
      </c>
      <c r="T67" s="111">
        <f t="shared" si="12"/>
        <v>9043001.7826867457</v>
      </c>
      <c r="U67" s="111">
        <f t="shared" si="12"/>
        <v>9947758.8186339773</v>
      </c>
      <c r="V67" s="111">
        <f t="shared" si="12"/>
        <v>10944247.350682726</v>
      </c>
      <c r="W67" s="111">
        <f t="shared" si="12"/>
        <v>12041874.220773278</v>
      </c>
    </row>
    <row r="68" spans="1:23" ht="12" customHeight="1" x14ac:dyDescent="0.25">
      <c r="A68" s="78" t="s">
        <v>240</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241</v>
      </c>
      <c r="B69" s="110">
        <f>B67+B68</f>
        <v>0</v>
      </c>
      <c r="C69" s="110">
        <f>C67+C68</f>
        <v>1867174.4212495829</v>
      </c>
      <c r="D69" s="110">
        <f>D67+D68</f>
        <v>1998030.6231918123</v>
      </c>
      <c r="E69" s="110">
        <f>E67+E68</f>
        <v>2193756.5575610916</v>
      </c>
      <c r="F69" s="110">
        <f t="shared" ref="F69:W69" si="14">F67-F68</f>
        <v>2408956.8353637462</v>
      </c>
      <c r="G69" s="110">
        <f t="shared" si="14"/>
        <v>2645596.6204712647</v>
      </c>
      <c r="H69" s="110">
        <f t="shared" si="14"/>
        <v>2905841.7942669475</v>
      </c>
      <c r="I69" s="110">
        <f t="shared" si="14"/>
        <v>3192079.6658226713</v>
      </c>
      <c r="J69" s="110">
        <f t="shared" si="14"/>
        <v>3506941.8369154297</v>
      </c>
      <c r="K69" s="110">
        <f t="shared" si="14"/>
        <v>3853329.4476125473</v>
      </c>
      <c r="L69" s="110">
        <f t="shared" si="14"/>
        <v>4234441.0519287931</v>
      </c>
      <c r="M69" s="110">
        <f t="shared" si="14"/>
        <v>4653803.3993475894</v>
      </c>
      <c r="N69" s="110">
        <f t="shared" si="14"/>
        <v>5115305.4270691611</v>
      </c>
      <c r="O69" s="110">
        <f t="shared" si="14"/>
        <v>5623235.7999957902</v>
      </c>
      <c r="P69" s="110">
        <f t="shared" si="14"/>
        <v>6182324.3710154034</v>
      </c>
      <c r="Q69" s="110">
        <f t="shared" si="14"/>
        <v>6797787.9734606305</v>
      </c>
      <c r="R69" s="110">
        <f t="shared" si="14"/>
        <v>7475381.0011014668</v>
      </c>
      <c r="S69" s="110">
        <f t="shared" si="14"/>
        <v>8221451.2791181793</v>
      </c>
      <c r="T69" s="110">
        <f t="shared" si="14"/>
        <v>9043001.7826867457</v>
      </c>
      <c r="U69" s="110">
        <f t="shared" si="14"/>
        <v>9947758.8186339773</v>
      </c>
      <c r="V69" s="110">
        <f t="shared" si="14"/>
        <v>10944247.350682726</v>
      </c>
      <c r="W69" s="110">
        <f t="shared" si="14"/>
        <v>12041874.220773278</v>
      </c>
    </row>
    <row r="70" spans="1:23" ht="12" customHeight="1" x14ac:dyDescent="0.25">
      <c r="A70" s="78" t="s">
        <v>209</v>
      </c>
      <c r="B70" s="107">
        <f t="shared" ref="B70:W70" si="15">-IF(B69&gt;0, B69*$B$35, 0)</f>
        <v>0</v>
      </c>
      <c r="C70" s="107">
        <f t="shared" si="15"/>
        <v>-373434.88424991659</v>
      </c>
      <c r="D70" s="107">
        <f t="shared" si="15"/>
        <v>-399606.1246383625</v>
      </c>
      <c r="E70" s="107">
        <f t="shared" si="15"/>
        <v>-438751.31151221832</v>
      </c>
      <c r="F70" s="107">
        <f t="shared" si="15"/>
        <v>-481791.36707274924</v>
      </c>
      <c r="G70" s="107">
        <f t="shared" si="15"/>
        <v>-529119.32409425301</v>
      </c>
      <c r="H70" s="107">
        <f t="shared" si="15"/>
        <v>-581168.35885338951</v>
      </c>
      <c r="I70" s="107">
        <f t="shared" si="15"/>
        <v>-638415.93316453428</v>
      </c>
      <c r="J70" s="107">
        <f t="shared" si="15"/>
        <v>-701388.36738308601</v>
      </c>
      <c r="K70" s="107">
        <f t="shared" si="15"/>
        <v>-770665.88952250953</v>
      </c>
      <c r="L70" s="107">
        <f t="shared" si="15"/>
        <v>-846888.21038575866</v>
      </c>
      <c r="M70" s="107">
        <f t="shared" si="15"/>
        <v>-930760.67986951792</v>
      </c>
      <c r="N70" s="107">
        <f t="shared" si="15"/>
        <v>-1023061.0854138322</v>
      </c>
      <c r="O70" s="107">
        <f t="shared" si="15"/>
        <v>-1124647.159999158</v>
      </c>
      <c r="P70" s="107">
        <f t="shared" si="15"/>
        <v>-1236464.8742030808</v>
      </c>
      <c r="Q70" s="107">
        <f t="shared" si="15"/>
        <v>-1359557.5946921261</v>
      </c>
      <c r="R70" s="107">
        <f t="shared" si="15"/>
        <v>-1495076.2002202934</v>
      </c>
      <c r="S70" s="107">
        <f t="shared" si="15"/>
        <v>-1644290.255823636</v>
      </c>
      <c r="T70" s="107">
        <f t="shared" si="15"/>
        <v>-1808600.3565373493</v>
      </c>
      <c r="U70" s="107">
        <f t="shared" si="15"/>
        <v>-1989551.7637267956</v>
      </c>
      <c r="V70" s="107">
        <f t="shared" si="15"/>
        <v>-2188849.4701365451</v>
      </c>
      <c r="W70" s="107">
        <f t="shared" si="15"/>
        <v>-2408374.8441546555</v>
      </c>
    </row>
    <row r="71" spans="1:23" ht="12.75" customHeight="1" thickBot="1" x14ac:dyDescent="0.3">
      <c r="A71" s="115" t="s">
        <v>242</v>
      </c>
      <c r="B71" s="116">
        <f t="shared" ref="B71:W71" si="16">B69+B70</f>
        <v>0</v>
      </c>
      <c r="C71" s="116">
        <f>C69+C70</f>
        <v>1493739.5369996664</v>
      </c>
      <c r="D71" s="116">
        <f t="shared" si="16"/>
        <v>1598424.4985534498</v>
      </c>
      <c r="E71" s="116">
        <f t="shared" si="16"/>
        <v>1755005.2460488733</v>
      </c>
      <c r="F71" s="116">
        <f t="shared" si="16"/>
        <v>1927165.468290997</v>
      </c>
      <c r="G71" s="116">
        <f t="shared" si="16"/>
        <v>2116477.2963770116</v>
      </c>
      <c r="H71" s="116">
        <f t="shared" si="16"/>
        <v>2324673.435413558</v>
      </c>
      <c r="I71" s="116">
        <f t="shared" si="16"/>
        <v>2553663.7326581371</v>
      </c>
      <c r="J71" s="116">
        <f t="shared" si="16"/>
        <v>2805553.4695323436</v>
      </c>
      <c r="K71" s="116">
        <f t="shared" si="16"/>
        <v>3082663.5580900377</v>
      </c>
      <c r="L71" s="116">
        <f t="shared" si="16"/>
        <v>3387552.8415430347</v>
      </c>
      <c r="M71" s="116">
        <f t="shared" si="16"/>
        <v>3723042.7194780717</v>
      </c>
      <c r="N71" s="116">
        <f t="shared" si="16"/>
        <v>4092244.3416553289</v>
      </c>
      <c r="O71" s="116">
        <f t="shared" si="16"/>
        <v>4498588.639996632</v>
      </c>
      <c r="P71" s="116">
        <f t="shared" si="16"/>
        <v>4945859.4968123231</v>
      </c>
      <c r="Q71" s="116">
        <f t="shared" si="16"/>
        <v>5438230.3787685046</v>
      </c>
      <c r="R71" s="116">
        <f t="shared" si="16"/>
        <v>5980304.8008811735</v>
      </c>
      <c r="S71" s="116">
        <f t="shared" si="16"/>
        <v>6577161.0232945438</v>
      </c>
      <c r="T71" s="116">
        <f t="shared" si="16"/>
        <v>7234401.4261493962</v>
      </c>
      <c r="U71" s="116">
        <f t="shared" si="16"/>
        <v>7958207.0549071822</v>
      </c>
      <c r="V71" s="116">
        <f t="shared" si="16"/>
        <v>8755397.8805461805</v>
      </c>
      <c r="W71" s="116">
        <f t="shared" si="16"/>
        <v>9633499.3766186219</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243</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239</v>
      </c>
      <c r="B74" s="111">
        <f t="shared" ref="B74:W74" si="18">B67</f>
        <v>0</v>
      </c>
      <c r="C74" s="111">
        <f t="shared" si="18"/>
        <v>1867174.4212495829</v>
      </c>
      <c r="D74" s="111">
        <f t="shared" si="18"/>
        <v>1998030.6231918123</v>
      </c>
      <c r="E74" s="111">
        <f t="shared" si="18"/>
        <v>2193756.5575610916</v>
      </c>
      <c r="F74" s="111">
        <f t="shared" si="18"/>
        <v>2408956.8353637462</v>
      </c>
      <c r="G74" s="111">
        <f t="shared" si="18"/>
        <v>2645596.6204712647</v>
      </c>
      <c r="H74" s="111">
        <f t="shared" si="18"/>
        <v>2905841.7942669475</v>
      </c>
      <c r="I74" s="111">
        <f t="shared" si="18"/>
        <v>3192079.6658226713</v>
      </c>
      <c r="J74" s="111">
        <f t="shared" si="18"/>
        <v>3506941.8369154297</v>
      </c>
      <c r="K74" s="111">
        <f t="shared" si="18"/>
        <v>3853329.4476125473</v>
      </c>
      <c r="L74" s="111">
        <f t="shared" si="18"/>
        <v>4234441.0519287931</v>
      </c>
      <c r="M74" s="111">
        <f t="shared" si="18"/>
        <v>4653803.3993475894</v>
      </c>
      <c r="N74" s="111">
        <f t="shared" si="18"/>
        <v>5115305.4270691611</v>
      </c>
      <c r="O74" s="111">
        <f t="shared" si="18"/>
        <v>5623235.7999957902</v>
      </c>
      <c r="P74" s="111">
        <f t="shared" si="18"/>
        <v>6182324.3710154034</v>
      </c>
      <c r="Q74" s="111">
        <f t="shared" si="18"/>
        <v>6797787.9734606305</v>
      </c>
      <c r="R74" s="111">
        <f t="shared" si="18"/>
        <v>7475381.0011014668</v>
      </c>
      <c r="S74" s="111">
        <f t="shared" si="18"/>
        <v>8221451.2791181793</v>
      </c>
      <c r="T74" s="111">
        <f t="shared" si="18"/>
        <v>9043001.7826867457</v>
      </c>
      <c r="U74" s="111">
        <f t="shared" si="18"/>
        <v>9947758.8186339773</v>
      </c>
      <c r="V74" s="111">
        <f t="shared" si="18"/>
        <v>10944247.350682726</v>
      </c>
      <c r="W74" s="111">
        <f t="shared" si="18"/>
        <v>12041874.220773278</v>
      </c>
    </row>
    <row r="75" spans="1:23" ht="12" customHeight="1" x14ac:dyDescent="0.25">
      <c r="A75" s="78" t="s">
        <v>237</v>
      </c>
      <c r="B75" s="107">
        <f t="shared" ref="B75:W75" si="19">B65</f>
        <v>0</v>
      </c>
      <c r="C75" s="107">
        <f t="shared" si="19"/>
        <v>0</v>
      </c>
      <c r="D75" s="107">
        <f t="shared" si="19"/>
        <v>1.2708777142857142E-3</v>
      </c>
      <c r="E75" s="107">
        <f t="shared" si="19"/>
        <v>1.2708777142857142E-3</v>
      </c>
      <c r="F75" s="107">
        <f t="shared" si="19"/>
        <v>1.2708777142857142E-3</v>
      </c>
      <c r="G75" s="107">
        <f t="shared" si="19"/>
        <v>1.2708777142857142E-3</v>
      </c>
      <c r="H75" s="107">
        <f t="shared" si="19"/>
        <v>1.2708777142857142E-3</v>
      </c>
      <c r="I75" s="107">
        <f t="shared" si="19"/>
        <v>1.2708777142857142E-3</v>
      </c>
      <c r="J75" s="107">
        <f t="shared" si="19"/>
        <v>1.2708777142857142E-3</v>
      </c>
      <c r="K75" s="107">
        <f t="shared" si="19"/>
        <v>1.2708777142857142E-3</v>
      </c>
      <c r="L75" s="107">
        <f t="shared" si="19"/>
        <v>1.2708777142857142E-3</v>
      </c>
      <c r="M75" s="107">
        <f t="shared" si="19"/>
        <v>1.2708777142857142E-3</v>
      </c>
      <c r="N75" s="107">
        <f t="shared" si="19"/>
        <v>1.2708777142857142E-3</v>
      </c>
      <c r="O75" s="107">
        <f t="shared" si="19"/>
        <v>1.2708777142857142E-3</v>
      </c>
      <c r="P75" s="107">
        <f t="shared" si="19"/>
        <v>1.2708777142857142E-3</v>
      </c>
      <c r="Q75" s="107">
        <f t="shared" si="19"/>
        <v>1.2708777142857142E-3</v>
      </c>
      <c r="R75" s="107">
        <f t="shared" si="19"/>
        <v>1.2708777142857142E-3</v>
      </c>
      <c r="S75" s="107">
        <f t="shared" si="19"/>
        <v>1.2708777142857142E-3</v>
      </c>
      <c r="T75" s="107">
        <f t="shared" si="19"/>
        <v>1.2708777142857142E-3</v>
      </c>
      <c r="U75" s="107">
        <f t="shared" si="19"/>
        <v>1.2708777142857142E-3</v>
      </c>
      <c r="V75" s="107">
        <f t="shared" si="19"/>
        <v>1.2708777142857142E-3</v>
      </c>
      <c r="W75" s="107">
        <f t="shared" si="19"/>
        <v>1.2708777142857142E-3</v>
      </c>
    </row>
    <row r="76" spans="1:23" ht="12" customHeight="1" x14ac:dyDescent="0.25">
      <c r="A76" s="78" t="s">
        <v>240</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209</v>
      </c>
      <c r="B77" s="113">
        <f>IF(SUM($B$70:B70),0,SUM($B$70:B70))</f>
        <v>0</v>
      </c>
      <c r="C77" s="113">
        <f>IF(SUM($B$70:C70)+SUM($B$77:B77)&gt;0,0,SUM($B$70:C70)-SUM($B$77:B77))</f>
        <v>-373434.88424991659</v>
      </c>
      <c r="D77" s="113">
        <f>IF(SUM($B$70:D70)+SUM($B$77:C77)&gt;0,0,SUM($B$70:D70)-SUM($B$77:C77))</f>
        <v>-399606.1246383625</v>
      </c>
      <c r="E77" s="113">
        <f>IF(SUM($B$70:E70)+SUM($B$77:D77)&gt;0,0,SUM($B$70:E70)-SUM($B$77:D77))</f>
        <v>-438751.31151221832</v>
      </c>
      <c r="F77" s="113">
        <f>IF(SUM($B$70:F70)+SUM($B$77:E77)&gt;0,0,SUM($B$70:F70)-SUM($B$77:E77))</f>
        <v>-481791.36707274918</v>
      </c>
      <c r="G77" s="113">
        <f>IF(SUM($B$70:G70)+SUM($B$77:F77)&gt;0,0,SUM($B$70:G70)-SUM($B$77:F77))</f>
        <v>-529119.32409425289</v>
      </c>
      <c r="H77" s="113">
        <f>IF(SUM($B$70:H70)+SUM($B$77:G77)&gt;0,0,SUM($B$70:H70)-SUM($B$77:G77))</f>
        <v>-581168.35885338951</v>
      </c>
      <c r="I77" s="113">
        <f>IF(SUM($B$70:I70)+SUM($B$77:H77)&gt;0,0,SUM($B$70:I70)-SUM($B$77:H77))</f>
        <v>-638415.93316453416</v>
      </c>
      <c r="J77" s="113">
        <f>IF(SUM($B$70:J70)+SUM($B$77:I77)&gt;0,0,SUM($B$70:J70)-SUM($B$77:I77))</f>
        <v>-701388.36738308612</v>
      </c>
      <c r="K77" s="113">
        <f>IF(SUM($B$70:K70)+SUM($B$77:J77)&gt;0,0,SUM($B$70:K70)-SUM($B$77:J77))</f>
        <v>-770665.88952250965</v>
      </c>
      <c r="L77" s="113">
        <f>IF(SUM($B$70:L70)+SUM($B$77:K77)&gt;0,0,SUM($B$70:L70)-SUM($B$77:K77))</f>
        <v>-846888.21038575843</v>
      </c>
      <c r="M77" s="113">
        <f>IF(SUM($B$70:M70)+SUM($B$77:L77)&gt;0,0,SUM($B$70:M70)-SUM($B$77:L77))</f>
        <v>-930760.67986951768</v>
      </c>
      <c r="N77" s="113">
        <f>IF(SUM($B$70:N70)+SUM($B$77:M77)&gt;0,0,SUM($B$70:N70)-SUM($B$77:M77))</f>
        <v>-1023061.0854138322</v>
      </c>
      <c r="O77" s="113">
        <f>IF(SUM($B$70:O70)+SUM($B$77:N77)&gt;0,0,SUM($B$70:O70)-SUM($B$77:N77))</f>
        <v>-1124647.1599991573</v>
      </c>
      <c r="P77" s="113">
        <f>IF(SUM($B$70:P70)+SUM($B$77:O77)&gt;0,0,SUM($B$70:P70)-SUM($B$77:O77))</f>
        <v>-1236464.8742030803</v>
      </c>
      <c r="Q77" s="113">
        <f>IF(SUM($B$70:Q70)+SUM($B$77:P77)&gt;0,0,SUM($B$70:Q70)-SUM($B$77:P77))</f>
        <v>-1359557.5946921259</v>
      </c>
      <c r="R77" s="113">
        <f>IF(SUM($B$70:R70)+SUM($B$77:Q77)&gt;0,0,SUM($B$70:R70)-SUM($B$77:Q77))</f>
        <v>-1495076.2002202924</v>
      </c>
      <c r="S77" s="113">
        <f>IF(SUM($B$70:S70)+SUM($B$77:R77)&gt;0,0,SUM($B$70:S70)-SUM($B$77:R77))</f>
        <v>-1644290.2558236364</v>
      </c>
      <c r="T77" s="113">
        <f>IF(SUM($B$70:T70)+SUM($B$77:S77)&gt;0,0,SUM($B$70:T70)-SUM($B$77:S77))</f>
        <v>-1808600.3565373495</v>
      </c>
      <c r="U77" s="113">
        <f>IF(SUM($B$70:U70)+SUM($B$77:T77)&gt;0,0,SUM($B$70:U70)-SUM($B$77:T77))</f>
        <v>-1989551.7637267951</v>
      </c>
      <c r="V77" s="113">
        <f>IF(SUM($B$70:V70)+SUM($B$77:U77)&gt;0,0,SUM($B$70:V70)-SUM($B$77:U77))</f>
        <v>-2188849.4701365456</v>
      </c>
      <c r="W77" s="113">
        <f>IF(SUM($B$70:W70)+SUM($B$77:V77)&gt;0,0,SUM($B$70:W70)-SUM($B$77:V77))</f>
        <v>-2408374.8441546559</v>
      </c>
    </row>
    <row r="78" spans="1:23" ht="12" customHeight="1" x14ac:dyDescent="0.25">
      <c r="A78" s="78" t="s">
        <v>244</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245</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246</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247</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248</v>
      </c>
      <c r="B82" s="111">
        <f t="shared" ref="B82:W82" si="24">SUM(B74:B77,B79:B81)</f>
        <v>0</v>
      </c>
      <c r="C82" s="111">
        <f>SUM(C74:C77,C79:C81)</f>
        <v>977375.2548747079</v>
      </c>
      <c r="D82" s="111">
        <f t="shared" si="24"/>
        <v>1585303.9881485407</v>
      </c>
      <c r="E82" s="111">
        <f t="shared" si="24"/>
        <v>1735433.6652264311</v>
      </c>
      <c r="F82" s="111">
        <f t="shared" si="24"/>
        <v>1905646.4531252172</v>
      </c>
      <c r="G82" s="111">
        <f t="shared" si="24"/>
        <v>2092814.3304807458</v>
      </c>
      <c r="H82" s="111">
        <f t="shared" si="24"/>
        <v>2298649.9306484754</v>
      </c>
      <c r="I82" s="111">
        <f t="shared" si="24"/>
        <v>2525040.9581170506</v>
      </c>
      <c r="J82" s="111">
        <f t="shared" si="24"/>
        <v>2774068.2650375534</v>
      </c>
      <c r="K82" s="111">
        <f t="shared" si="24"/>
        <v>3048025.8096348117</v>
      </c>
      <c r="L82" s="111">
        <f t="shared" si="24"/>
        <v>3349442.6937258961</v>
      </c>
      <c r="M82" s="111">
        <f t="shared" si="24"/>
        <v>3681107.4973506783</v>
      </c>
      <c r="N82" s="111">
        <f t="shared" si="24"/>
        <v>4046095.1514976579</v>
      </c>
      <c r="O82" s="111">
        <f t="shared" si="24"/>
        <v>4447796.6153184557</v>
      </c>
      <c r="P82" s="111">
        <f t="shared" si="24"/>
        <v>4889951.6523248479</v>
      </c>
      <c r="Q82" s="111">
        <f t="shared" si="24"/>
        <v>5376685.0311384685</v>
      </c>
      <c r="R82" s="111">
        <f t="shared" si="24"/>
        <v>5912546.5107315769</v>
      </c>
      <c r="S82" s="111">
        <f t="shared" si="24"/>
        <v>6502555.0081073577</v>
      </c>
      <c r="T82" s="111">
        <f t="shared" si="24"/>
        <v>7152247.3884070246</v>
      </c>
      <c r="U82" s="111">
        <f t="shared" si="24"/>
        <v>7867732.3639269443</v>
      </c>
      <c r="V82" s="111">
        <f t="shared" si="24"/>
        <v>8655750.0399557911</v>
      </c>
      <c r="W82" s="111">
        <f t="shared" si="24"/>
        <v>9523737.7022240516</v>
      </c>
    </row>
    <row r="83" spans="1:23" ht="12" customHeight="1" x14ac:dyDescent="0.25">
      <c r="A83" s="99" t="s">
        <v>249</v>
      </c>
      <c r="B83" s="111">
        <f>SUM($B$82:B82)</f>
        <v>0</v>
      </c>
      <c r="C83" s="111">
        <f>SUM(B82:C82)</f>
        <v>977375.2548747079</v>
      </c>
      <c r="D83" s="111">
        <f>SUM(B82:D82)</f>
        <v>2562679.2430232484</v>
      </c>
      <c r="E83" s="111">
        <f>SUM($B$82:E82)</f>
        <v>4298112.90824968</v>
      </c>
      <c r="F83" s="111">
        <f>SUM($B$82:F82)</f>
        <v>6203759.361374897</v>
      </c>
      <c r="G83" s="111">
        <f>SUM($B$82:G82)</f>
        <v>8296573.6918556429</v>
      </c>
      <c r="H83" s="111">
        <f>SUM($B$82:H82)</f>
        <v>10595223.622504119</v>
      </c>
      <c r="I83" s="111">
        <f>SUM($B$82:I82)</f>
        <v>13120264.58062117</v>
      </c>
      <c r="J83" s="111">
        <f>SUM($B$82:J82)</f>
        <v>15894332.845658723</v>
      </c>
      <c r="K83" s="111">
        <f>SUM($B$82:K82)</f>
        <v>18942358.655293535</v>
      </c>
      <c r="L83" s="111">
        <f>SUM($B$82:L82)</f>
        <v>22291801.349019431</v>
      </c>
      <c r="M83" s="111">
        <f>SUM($B$82:M82)</f>
        <v>25972908.846370108</v>
      </c>
      <c r="N83" s="111">
        <f>SUM($B$82:N82)</f>
        <v>30019003.997867767</v>
      </c>
      <c r="O83" s="111">
        <f>SUM($B$82:O82)</f>
        <v>34466800.613186225</v>
      </c>
      <c r="P83" s="111">
        <f>SUM($B$82:P82)</f>
        <v>39356752.265511073</v>
      </c>
      <c r="Q83" s="111">
        <f>SUM($B$82:Q82)</f>
        <v>44733437.296649545</v>
      </c>
      <c r="R83" s="111">
        <f>SUM($B$82:R82)</f>
        <v>50645983.807381123</v>
      </c>
      <c r="S83" s="111">
        <f>SUM($B$82:S82)</f>
        <v>57148538.81548848</v>
      </c>
      <c r="T83" s="111">
        <f>SUM($B$82:T82)</f>
        <v>64300786.203895502</v>
      </c>
      <c r="U83" s="111">
        <f>SUM($B$82:U82)</f>
        <v>72168518.567822441</v>
      </c>
      <c r="V83" s="111">
        <f>SUM($B$82:V82)</f>
        <v>80824268.607778236</v>
      </c>
      <c r="W83" s="111">
        <f>SUM($B$82:W82)</f>
        <v>90348006.310002282</v>
      </c>
    </row>
    <row r="84" spans="1:23" ht="12" customHeight="1" x14ac:dyDescent="0.25">
      <c r="A84" s="78" t="s">
        <v>250</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251</v>
      </c>
      <c r="B85" s="111">
        <f>B83*B84</f>
        <v>0</v>
      </c>
      <c r="C85" s="111">
        <f t="shared" ref="C85:W85" si="26">C82*C84</f>
        <v>977375.2548747079</v>
      </c>
      <c r="D85" s="111">
        <f t="shared" si="26"/>
        <v>1402923.8833172927</v>
      </c>
      <c r="E85" s="111">
        <f t="shared" si="26"/>
        <v>1359099.1191373104</v>
      </c>
      <c r="F85" s="111">
        <f t="shared" si="26"/>
        <v>1320708.5835823473</v>
      </c>
      <c r="G85" s="111">
        <f t="shared" si="26"/>
        <v>1283562.2224396178</v>
      </c>
      <c r="H85" s="111">
        <f t="shared" si="26"/>
        <v>1247615.0892439035</v>
      </c>
      <c r="I85" s="111">
        <f t="shared" si="26"/>
        <v>1212823.9547111478</v>
      </c>
      <c r="J85" s="111">
        <f t="shared" si="26"/>
        <v>1179147.2425326058</v>
      </c>
      <c r="K85" s="111">
        <f t="shared" si="26"/>
        <v>1146544.9670780785</v>
      </c>
      <c r="L85" s="111">
        <f t="shared" si="26"/>
        <v>1114978.6730252497</v>
      </c>
      <c r="M85" s="111">
        <f t="shared" si="26"/>
        <v>1084411.3769192323</v>
      </c>
      <c r="N85" s="111">
        <f t="shared" si="26"/>
        <v>1054807.5106555936</v>
      </c>
      <c r="O85" s="111">
        <f t="shared" si="26"/>
        <v>1026132.8668710442</v>
      </c>
      <c r="P85" s="111">
        <f t="shared" si="26"/>
        <v>998354.54621847253</v>
      </c>
      <c r="Q85" s="111">
        <f t="shared" si="26"/>
        <v>971440.90649682342</v>
      </c>
      <c r="R85" s="111">
        <f t="shared" si="26"/>
        <v>945361.51360128541</v>
      </c>
      <c r="S85" s="111">
        <f t="shared" si="26"/>
        <v>920087.09425523679</v>
      </c>
      <c r="T85" s="111">
        <f t="shared" si="26"/>
        <v>895589.49048220611</v>
      </c>
      <c r="U85" s="111">
        <f t="shared" si="26"/>
        <v>871841.61577367887</v>
      </c>
      <c r="V85" s="111">
        <f t="shared" si="26"/>
        <v>848817.41290676268</v>
      </c>
      <c r="W85" s="111">
        <f t="shared" si="26"/>
        <v>826491.81336446258</v>
      </c>
    </row>
    <row r="86" spans="1:23" ht="21.75" customHeight="1" x14ac:dyDescent="0.25">
      <c r="A86" s="114" t="s">
        <v>252</v>
      </c>
      <c r="B86" s="111">
        <f>SUM(B85)</f>
        <v>0</v>
      </c>
      <c r="C86" s="111">
        <f t="shared" ref="C86:W86" si="27">C85+B86</f>
        <v>977375.2548747079</v>
      </c>
      <c r="D86" s="111">
        <f t="shared" si="27"/>
        <v>2380299.1381920008</v>
      </c>
      <c r="E86" s="111">
        <f t="shared" si="27"/>
        <v>3739398.2573293112</v>
      </c>
      <c r="F86" s="111">
        <f t="shared" si="27"/>
        <v>5060106.8409116585</v>
      </c>
      <c r="G86" s="111">
        <f t="shared" si="27"/>
        <v>6343669.0633512763</v>
      </c>
      <c r="H86" s="111">
        <f t="shared" si="27"/>
        <v>7591284.1525951801</v>
      </c>
      <c r="I86" s="111">
        <f t="shared" si="27"/>
        <v>8804108.1073063277</v>
      </c>
      <c r="J86" s="111">
        <f t="shared" si="27"/>
        <v>9983255.349838933</v>
      </c>
      <c r="K86" s="111">
        <f t="shared" si="27"/>
        <v>11129800.316917012</v>
      </c>
      <c r="L86" s="111">
        <f t="shared" si="27"/>
        <v>12244778.989942262</v>
      </c>
      <c r="M86" s="111">
        <f t="shared" si="27"/>
        <v>13329190.366861494</v>
      </c>
      <c r="N86" s="111">
        <f t="shared" si="27"/>
        <v>14383997.877517087</v>
      </c>
      <c r="O86" s="111">
        <f t="shared" si="27"/>
        <v>15410130.744388131</v>
      </c>
      <c r="P86" s="111">
        <f t="shared" si="27"/>
        <v>16408485.290606603</v>
      </c>
      <c r="Q86" s="111">
        <f t="shared" si="27"/>
        <v>17379926.197103426</v>
      </c>
      <c r="R86" s="111">
        <f t="shared" si="27"/>
        <v>18325287.71070471</v>
      </c>
      <c r="S86" s="111">
        <f t="shared" si="27"/>
        <v>19245374.804959945</v>
      </c>
      <c r="T86" s="111">
        <f t="shared" si="27"/>
        <v>20140964.295442153</v>
      </c>
      <c r="U86" s="111">
        <f t="shared" si="27"/>
        <v>21012805.911215831</v>
      </c>
      <c r="V86" s="111">
        <f t="shared" si="27"/>
        <v>21861623.324122593</v>
      </c>
      <c r="W86" s="111">
        <f t="shared" si="27"/>
        <v>22688115.137487054</v>
      </c>
    </row>
    <row r="87" spans="1:23" ht="14.25" customHeight="1" x14ac:dyDescent="0.25">
      <c r="A87" s="120" t="s">
        <v>253</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254</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255</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256</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257</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258</v>
      </c>
      <c r="B93" s="129" t="s">
        <v>259</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260</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231</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232</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233</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234</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261</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262</v>
      </c>
      <c r="B101" s="39" t="s">
        <v>263</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N52" sqref="N52"/>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8" t="str">
        <f>'1. паспорт местоположение'!$A$5:$C$5</f>
        <v>Год раскрытия информации: 2024 год</v>
      </c>
      <c r="B5" s="218"/>
      <c r="C5" s="218"/>
      <c r="D5" s="218"/>
      <c r="E5" s="218"/>
      <c r="F5" s="218"/>
      <c r="G5" s="218"/>
      <c r="H5" s="218"/>
      <c r="I5" s="218"/>
      <c r="J5" s="218"/>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9" t="s">
        <v>4</v>
      </c>
      <c r="B7" s="219"/>
      <c r="C7" s="219"/>
      <c r="D7" s="219"/>
      <c r="E7" s="219"/>
      <c r="F7" s="219"/>
      <c r="G7" s="219"/>
      <c r="H7" s="219"/>
      <c r="I7" s="219"/>
      <c r="J7" s="219"/>
    </row>
    <row r="8" spans="1:40" x14ac:dyDescent="0.25">
      <c r="A8" s="257"/>
      <c r="B8" s="257"/>
      <c r="C8" s="257"/>
      <c r="D8" s="257"/>
      <c r="E8" s="257"/>
      <c r="F8" s="257"/>
      <c r="G8" s="257"/>
      <c r="H8" s="257"/>
      <c r="I8" s="257"/>
      <c r="J8" s="257"/>
    </row>
    <row r="9" spans="1:40" x14ac:dyDescent="0.25">
      <c r="A9" s="220" t="s">
        <v>5</v>
      </c>
      <c r="B9" s="220"/>
      <c r="C9" s="220"/>
      <c r="D9" s="220"/>
      <c r="E9" s="220"/>
      <c r="F9" s="220"/>
      <c r="G9" s="220"/>
      <c r="H9" s="220"/>
      <c r="I9" s="220"/>
      <c r="J9" s="220"/>
    </row>
    <row r="10" spans="1:40" x14ac:dyDescent="0.25">
      <c r="A10" s="215" t="s">
        <v>6</v>
      </c>
      <c r="B10" s="215"/>
      <c r="C10" s="215"/>
      <c r="D10" s="215"/>
      <c r="E10" s="215"/>
      <c r="F10" s="215"/>
      <c r="G10" s="215"/>
      <c r="H10" s="215"/>
      <c r="I10" s="215"/>
      <c r="J10" s="215"/>
    </row>
    <row r="11" spans="1:40" x14ac:dyDescent="0.25">
      <c r="A11" s="257"/>
      <c r="B11" s="257"/>
      <c r="C11" s="257"/>
      <c r="D11" s="257"/>
      <c r="E11" s="257"/>
      <c r="F11" s="257"/>
      <c r="G11" s="257"/>
      <c r="H11" s="257"/>
      <c r="I11" s="257"/>
      <c r="J11" s="257"/>
    </row>
    <row r="12" spans="1:40" x14ac:dyDescent="0.25">
      <c r="A12" s="220" t="str">
        <f>'1. паспорт местоположение'!$A$12</f>
        <v>O_СГЭС_13</v>
      </c>
      <c r="B12" s="220"/>
      <c r="C12" s="220"/>
      <c r="D12" s="220"/>
      <c r="E12" s="220"/>
      <c r="F12" s="220"/>
      <c r="G12" s="220"/>
      <c r="H12" s="220"/>
      <c r="I12" s="220"/>
      <c r="J12" s="220"/>
    </row>
    <row r="13" spans="1:40" x14ac:dyDescent="0.25">
      <c r="A13" s="215" t="s">
        <v>8</v>
      </c>
      <c r="B13" s="215"/>
      <c r="C13" s="215"/>
      <c r="D13" s="215"/>
      <c r="E13" s="215"/>
      <c r="F13" s="215"/>
      <c r="G13" s="215"/>
      <c r="H13" s="215"/>
      <c r="I13" s="215"/>
      <c r="J13" s="215"/>
    </row>
    <row r="14" spans="1:40" x14ac:dyDescent="0.25">
      <c r="A14" s="215"/>
      <c r="B14" s="215"/>
      <c r="C14" s="215"/>
      <c r="D14" s="215"/>
      <c r="E14" s="215"/>
      <c r="F14" s="215"/>
      <c r="G14" s="215"/>
      <c r="H14" s="215"/>
      <c r="I14" s="215"/>
      <c r="J14" s="215"/>
    </row>
    <row r="15" spans="1:40" x14ac:dyDescent="0.25">
      <c r="A15" s="214" t="str">
        <f>'1. паспорт местоположение'!$A$15</f>
        <v>Реконструкция ТП-238 (строительство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замена рубильника 0,4кВ - 1 шт)</v>
      </c>
      <c r="B15" s="214"/>
      <c r="C15" s="214"/>
      <c r="D15" s="214"/>
      <c r="E15" s="214"/>
      <c r="F15" s="214"/>
      <c r="G15" s="214"/>
      <c r="H15" s="214"/>
      <c r="I15" s="214"/>
      <c r="J15" s="214"/>
    </row>
    <row r="16" spans="1:40" x14ac:dyDescent="0.25">
      <c r="A16" s="215" t="s">
        <v>9</v>
      </c>
      <c r="B16" s="215"/>
      <c r="C16" s="215"/>
      <c r="D16" s="215"/>
      <c r="E16" s="215"/>
      <c r="F16" s="215"/>
      <c r="G16" s="215"/>
      <c r="H16" s="215"/>
      <c r="I16" s="215"/>
      <c r="J16" s="215"/>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64" t="s">
        <v>264</v>
      </c>
      <c r="B19" s="264"/>
      <c r="C19" s="264"/>
      <c r="D19" s="264"/>
      <c r="E19" s="264"/>
      <c r="F19" s="264"/>
      <c r="G19" s="264"/>
      <c r="H19" s="264"/>
      <c r="I19" s="264"/>
      <c r="J19" s="264"/>
    </row>
    <row r="20" spans="1:10" customFormat="1" x14ac:dyDescent="0.25">
      <c r="A20" s="141"/>
      <c r="B20" s="141"/>
      <c r="C20" s="138"/>
      <c r="D20" s="138"/>
      <c r="E20" s="138"/>
      <c r="F20" s="138"/>
      <c r="G20" s="138"/>
      <c r="H20" s="138"/>
      <c r="I20" s="138"/>
      <c r="J20" s="138"/>
    </row>
    <row r="21" spans="1:10" customFormat="1" x14ac:dyDescent="0.25">
      <c r="A21" s="230" t="s">
        <v>265</v>
      </c>
      <c r="B21" s="230" t="s">
        <v>266</v>
      </c>
      <c r="C21" s="229" t="s">
        <v>267</v>
      </c>
      <c r="D21" s="229"/>
      <c r="E21" s="229"/>
      <c r="F21" s="229"/>
      <c r="G21" s="230" t="s">
        <v>268</v>
      </c>
      <c r="H21" s="231" t="s">
        <v>269</v>
      </c>
      <c r="I21" s="230" t="s">
        <v>270</v>
      </c>
      <c r="J21" s="230" t="s">
        <v>271</v>
      </c>
    </row>
    <row r="22" spans="1:10" customFormat="1" ht="46.5" customHeight="1" x14ac:dyDescent="0.25">
      <c r="A22" s="230"/>
      <c r="B22" s="230"/>
      <c r="C22" s="233" t="s">
        <v>272</v>
      </c>
      <c r="D22" s="233"/>
      <c r="E22" s="236" t="s">
        <v>273</v>
      </c>
      <c r="F22" s="237"/>
      <c r="G22" s="230"/>
      <c r="H22" s="232"/>
      <c r="I22" s="230"/>
      <c r="J22" s="230"/>
    </row>
    <row r="23" spans="1:10" customFormat="1" ht="31.5" x14ac:dyDescent="0.25">
      <c r="A23" s="230"/>
      <c r="B23" s="230"/>
      <c r="C23" s="142" t="s">
        <v>274</v>
      </c>
      <c r="D23" s="142" t="s">
        <v>275</v>
      </c>
      <c r="E23" s="142" t="s">
        <v>274</v>
      </c>
      <c r="F23" s="142" t="s">
        <v>275</v>
      </c>
      <c r="G23" s="230"/>
      <c r="H23" s="233"/>
      <c r="I23" s="230"/>
      <c r="J23" s="230"/>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14</v>
      </c>
      <c r="B25" s="144" t="s">
        <v>276</v>
      </c>
      <c r="C25" s="145" t="s">
        <v>259</v>
      </c>
      <c r="D25" s="145" t="s">
        <v>259</v>
      </c>
      <c r="E25" s="145" t="s">
        <v>259</v>
      </c>
      <c r="F25" s="145" t="s">
        <v>259</v>
      </c>
      <c r="G25" s="145" t="s">
        <v>259</v>
      </c>
      <c r="H25" s="145" t="s">
        <v>259</v>
      </c>
      <c r="I25" s="146" t="s">
        <v>259</v>
      </c>
      <c r="J25" s="147" t="s">
        <v>259</v>
      </c>
    </row>
    <row r="26" spans="1:10" customFormat="1" x14ac:dyDescent="0.25">
      <c r="A26" s="143" t="s">
        <v>277</v>
      </c>
      <c r="B26" s="148" t="s">
        <v>278</v>
      </c>
      <c r="C26" s="149" t="s">
        <v>84</v>
      </c>
      <c r="D26" s="149" t="s">
        <v>84</v>
      </c>
      <c r="E26" s="149" t="s">
        <v>105</v>
      </c>
      <c r="F26" s="149" t="s">
        <v>105</v>
      </c>
      <c r="G26" s="150"/>
      <c r="H26" s="150"/>
      <c r="I26" s="151" t="s">
        <v>259</v>
      </c>
      <c r="J26" s="151" t="s">
        <v>259</v>
      </c>
    </row>
    <row r="27" spans="1:10" customFormat="1" ht="31.5" x14ac:dyDescent="0.25">
      <c r="A27" s="143" t="s">
        <v>279</v>
      </c>
      <c r="B27" s="148" t="s">
        <v>280</v>
      </c>
      <c r="C27" s="149" t="s">
        <v>84</v>
      </c>
      <c r="D27" s="149" t="s">
        <v>84</v>
      </c>
      <c r="E27" s="149" t="s">
        <v>105</v>
      </c>
      <c r="F27" s="149" t="s">
        <v>105</v>
      </c>
      <c r="G27" s="150"/>
      <c r="H27" s="150"/>
      <c r="I27" s="151" t="s">
        <v>259</v>
      </c>
      <c r="J27" s="151" t="s">
        <v>259</v>
      </c>
    </row>
    <row r="28" spans="1:10" customFormat="1" ht="63" x14ac:dyDescent="0.25">
      <c r="A28" s="143" t="s">
        <v>281</v>
      </c>
      <c r="B28" s="148" t="s">
        <v>282</v>
      </c>
      <c r="C28" s="149" t="s">
        <v>84</v>
      </c>
      <c r="D28" s="149" t="s">
        <v>84</v>
      </c>
      <c r="E28" s="149" t="s">
        <v>105</v>
      </c>
      <c r="F28" s="149" t="s">
        <v>105</v>
      </c>
      <c r="G28" s="150"/>
      <c r="H28" s="150"/>
      <c r="I28" s="150" t="s">
        <v>259</v>
      </c>
      <c r="J28" s="150" t="s">
        <v>259</v>
      </c>
    </row>
    <row r="29" spans="1:10" customFormat="1" ht="31.5" x14ac:dyDescent="0.25">
      <c r="A29" s="143" t="s">
        <v>283</v>
      </c>
      <c r="B29" s="148" t="s">
        <v>284</v>
      </c>
      <c r="C29" s="149" t="s">
        <v>84</v>
      </c>
      <c r="D29" s="149" t="s">
        <v>84</v>
      </c>
      <c r="E29" s="149" t="s">
        <v>105</v>
      </c>
      <c r="F29" s="149" t="s">
        <v>105</v>
      </c>
      <c r="G29" s="150"/>
      <c r="H29" s="150"/>
      <c r="I29" s="151" t="s">
        <v>259</v>
      </c>
      <c r="J29" s="151" t="s">
        <v>259</v>
      </c>
    </row>
    <row r="30" spans="1:10" customFormat="1" ht="31.5" x14ac:dyDescent="0.25">
      <c r="A30" s="143" t="s">
        <v>285</v>
      </c>
      <c r="B30" s="148" t="s">
        <v>286</v>
      </c>
      <c r="C30" s="149" t="s">
        <v>84</v>
      </c>
      <c r="D30" s="149" t="s">
        <v>84</v>
      </c>
      <c r="E30" s="149" t="s">
        <v>105</v>
      </c>
      <c r="F30" s="149" t="s">
        <v>105</v>
      </c>
      <c r="G30" s="150"/>
      <c r="H30" s="150"/>
      <c r="I30" s="150" t="s">
        <v>259</v>
      </c>
      <c r="J30" s="150" t="s">
        <v>259</v>
      </c>
    </row>
    <row r="31" spans="1:10" customFormat="1" ht="31.5" x14ac:dyDescent="0.25">
      <c r="A31" s="143" t="s">
        <v>287</v>
      </c>
      <c r="B31" s="152" t="s">
        <v>288</v>
      </c>
      <c r="C31" s="149" t="s">
        <v>84</v>
      </c>
      <c r="D31" s="149" t="s">
        <v>84</v>
      </c>
      <c r="E31" s="149" t="s">
        <v>105</v>
      </c>
      <c r="F31" s="149" t="s">
        <v>105</v>
      </c>
      <c r="G31" s="150"/>
      <c r="H31" s="150"/>
      <c r="I31" s="150" t="s">
        <v>259</v>
      </c>
      <c r="J31" s="150" t="s">
        <v>259</v>
      </c>
    </row>
    <row r="32" spans="1:10" customFormat="1" ht="31.5" x14ac:dyDescent="0.25">
      <c r="A32" s="143" t="s">
        <v>289</v>
      </c>
      <c r="B32" s="152" t="s">
        <v>290</v>
      </c>
      <c r="C32" s="149" t="s">
        <v>84</v>
      </c>
      <c r="D32" s="149" t="s">
        <v>84</v>
      </c>
      <c r="E32" s="149">
        <v>45457</v>
      </c>
      <c r="F32" s="149">
        <v>45457</v>
      </c>
      <c r="G32" s="150" t="s">
        <v>562</v>
      </c>
      <c r="H32" s="150" t="s">
        <v>562</v>
      </c>
      <c r="I32" s="150" t="s">
        <v>563</v>
      </c>
      <c r="J32" s="150" t="s">
        <v>563</v>
      </c>
    </row>
    <row r="33" spans="1:10" customFormat="1" ht="47.25" x14ac:dyDescent="0.25">
      <c r="A33" s="143" t="s">
        <v>291</v>
      </c>
      <c r="B33" s="152" t="s">
        <v>292</v>
      </c>
      <c r="C33" s="149" t="s">
        <v>84</v>
      </c>
      <c r="D33" s="149" t="s">
        <v>84</v>
      </c>
      <c r="E33" s="149" t="s">
        <v>105</v>
      </c>
      <c r="F33" s="149" t="s">
        <v>105</v>
      </c>
      <c r="G33" s="150"/>
      <c r="H33" s="150"/>
      <c r="I33" s="150" t="s">
        <v>259</v>
      </c>
      <c r="J33" s="150" t="s">
        <v>259</v>
      </c>
    </row>
    <row r="34" spans="1:10" customFormat="1" ht="63" x14ac:dyDescent="0.25">
      <c r="A34" s="143" t="s">
        <v>293</v>
      </c>
      <c r="B34" s="152" t="s">
        <v>294</v>
      </c>
      <c r="C34" s="149" t="s">
        <v>84</v>
      </c>
      <c r="D34" s="149" t="s">
        <v>84</v>
      </c>
      <c r="E34" s="149" t="s">
        <v>105</v>
      </c>
      <c r="F34" s="149" t="s">
        <v>105</v>
      </c>
      <c r="G34" s="150"/>
      <c r="H34" s="150"/>
      <c r="I34" s="150" t="s">
        <v>259</v>
      </c>
      <c r="J34" s="150" t="s">
        <v>259</v>
      </c>
    </row>
    <row r="35" spans="1:10" customFormat="1" ht="31.5" x14ac:dyDescent="0.25">
      <c r="A35" s="143" t="s">
        <v>295</v>
      </c>
      <c r="B35" s="152" t="s">
        <v>296</v>
      </c>
      <c r="C35" s="149" t="s">
        <v>84</v>
      </c>
      <c r="D35" s="149" t="s">
        <v>84</v>
      </c>
      <c r="E35" s="149">
        <v>45413</v>
      </c>
      <c r="F35" s="149">
        <v>45413</v>
      </c>
      <c r="G35" s="150" t="s">
        <v>562</v>
      </c>
      <c r="H35" s="150" t="s">
        <v>562</v>
      </c>
      <c r="I35" s="150" t="s">
        <v>563</v>
      </c>
      <c r="J35" s="150" t="s">
        <v>563</v>
      </c>
    </row>
    <row r="36" spans="1:10" customFormat="1" ht="31.5" x14ac:dyDescent="0.25">
      <c r="A36" s="143" t="s">
        <v>297</v>
      </c>
      <c r="B36" s="152" t="s">
        <v>298</v>
      </c>
      <c r="C36" s="149" t="s">
        <v>84</v>
      </c>
      <c r="D36" s="149" t="s">
        <v>84</v>
      </c>
      <c r="E36" s="149" t="s">
        <v>105</v>
      </c>
      <c r="F36" s="149" t="s">
        <v>105</v>
      </c>
      <c r="G36" s="150"/>
      <c r="H36" s="150"/>
      <c r="I36" s="150" t="s">
        <v>259</v>
      </c>
      <c r="J36" s="150" t="s">
        <v>259</v>
      </c>
    </row>
    <row r="37" spans="1:10" customFormat="1" x14ac:dyDescent="0.25">
      <c r="A37" s="143" t="s">
        <v>299</v>
      </c>
      <c r="B37" s="152" t="s">
        <v>300</v>
      </c>
      <c r="C37" s="149" t="s">
        <v>84</v>
      </c>
      <c r="D37" s="149" t="s">
        <v>84</v>
      </c>
      <c r="E37" s="149">
        <v>45418</v>
      </c>
      <c r="F37" s="149">
        <v>45418</v>
      </c>
      <c r="G37" s="150" t="s">
        <v>562</v>
      </c>
      <c r="H37" s="150" t="s">
        <v>562</v>
      </c>
      <c r="I37" s="150" t="s">
        <v>563</v>
      </c>
      <c r="J37" s="150" t="s">
        <v>563</v>
      </c>
    </row>
    <row r="38" spans="1:10" customFormat="1" x14ac:dyDescent="0.25">
      <c r="A38" s="143" t="s">
        <v>301</v>
      </c>
      <c r="B38" s="144" t="s">
        <v>302</v>
      </c>
      <c r="C38" s="150"/>
      <c r="D38" s="150"/>
      <c r="E38" s="150" t="s">
        <v>259</v>
      </c>
      <c r="F38" s="150" t="s">
        <v>259</v>
      </c>
      <c r="G38" s="150"/>
      <c r="H38" s="150"/>
      <c r="I38" s="146" t="s">
        <v>259</v>
      </c>
      <c r="J38" s="146" t="s">
        <v>259</v>
      </c>
    </row>
    <row r="39" spans="1:10" customFormat="1" ht="63" x14ac:dyDescent="0.25">
      <c r="A39" s="143" t="s">
        <v>16</v>
      </c>
      <c r="B39" s="152" t="s">
        <v>303</v>
      </c>
      <c r="C39" s="149" t="s">
        <v>84</v>
      </c>
      <c r="D39" s="149" t="s">
        <v>84</v>
      </c>
      <c r="E39" s="149">
        <v>45428</v>
      </c>
      <c r="F39" s="149">
        <v>45428</v>
      </c>
      <c r="G39" s="150" t="s">
        <v>562</v>
      </c>
      <c r="H39" s="150" t="s">
        <v>562</v>
      </c>
      <c r="I39" s="150" t="s">
        <v>563</v>
      </c>
      <c r="J39" s="150" t="s">
        <v>563</v>
      </c>
    </row>
    <row r="40" spans="1:10" customFormat="1" x14ac:dyDescent="0.25">
      <c r="A40" s="143" t="s">
        <v>304</v>
      </c>
      <c r="B40" s="152" t="s">
        <v>305</v>
      </c>
      <c r="C40" s="149" t="s">
        <v>84</v>
      </c>
      <c r="D40" s="149" t="s">
        <v>84</v>
      </c>
      <c r="E40" s="149">
        <v>45438</v>
      </c>
      <c r="F40" s="149">
        <v>45438</v>
      </c>
      <c r="G40" s="150" t="s">
        <v>562</v>
      </c>
      <c r="H40" s="150" t="s">
        <v>562</v>
      </c>
      <c r="I40" s="150" t="s">
        <v>563</v>
      </c>
      <c r="J40" s="150" t="s">
        <v>563</v>
      </c>
    </row>
    <row r="41" spans="1:10" customFormat="1" ht="47.25" x14ac:dyDescent="0.25">
      <c r="A41" s="143" t="s">
        <v>306</v>
      </c>
      <c r="B41" s="144" t="s">
        <v>307</v>
      </c>
      <c r="C41" s="150"/>
      <c r="D41" s="150"/>
      <c r="E41" s="150" t="s">
        <v>259</v>
      </c>
      <c r="F41" s="150" t="s">
        <v>259</v>
      </c>
      <c r="G41" s="150"/>
      <c r="H41" s="150"/>
      <c r="I41" s="146" t="s">
        <v>259</v>
      </c>
      <c r="J41" s="146" t="s">
        <v>259</v>
      </c>
    </row>
    <row r="42" spans="1:10" customFormat="1" ht="31.5" x14ac:dyDescent="0.25">
      <c r="A42" s="143" t="s">
        <v>18</v>
      </c>
      <c r="B42" s="152" t="s">
        <v>308</v>
      </c>
      <c r="C42" s="149" t="s">
        <v>84</v>
      </c>
      <c r="D42" s="149" t="s">
        <v>84</v>
      </c>
      <c r="E42" s="149">
        <v>45443</v>
      </c>
      <c r="F42" s="149">
        <v>45443</v>
      </c>
      <c r="G42" s="150" t="s">
        <v>562</v>
      </c>
      <c r="H42" s="150" t="s">
        <v>562</v>
      </c>
      <c r="I42" s="150" t="s">
        <v>563</v>
      </c>
      <c r="J42" s="150" t="s">
        <v>563</v>
      </c>
    </row>
    <row r="43" spans="1:10" customFormat="1" x14ac:dyDescent="0.25">
      <c r="A43" s="143" t="s">
        <v>309</v>
      </c>
      <c r="B43" s="152" t="s">
        <v>310</v>
      </c>
      <c r="C43" s="149" t="s">
        <v>84</v>
      </c>
      <c r="D43" s="149" t="s">
        <v>84</v>
      </c>
      <c r="E43" s="149">
        <v>45453</v>
      </c>
      <c r="F43" s="149">
        <v>45453</v>
      </c>
      <c r="G43" s="150" t="s">
        <v>562</v>
      </c>
      <c r="H43" s="150" t="s">
        <v>562</v>
      </c>
      <c r="I43" s="150" t="s">
        <v>563</v>
      </c>
      <c r="J43" s="150" t="s">
        <v>563</v>
      </c>
    </row>
    <row r="44" spans="1:10" customFormat="1" x14ac:dyDescent="0.25">
      <c r="A44" s="143" t="s">
        <v>311</v>
      </c>
      <c r="B44" s="152" t="s">
        <v>312</v>
      </c>
      <c r="C44" s="149" t="s">
        <v>84</v>
      </c>
      <c r="D44" s="149" t="s">
        <v>84</v>
      </c>
      <c r="E44" s="149">
        <v>45524</v>
      </c>
      <c r="F44" s="149">
        <v>45524</v>
      </c>
      <c r="G44" s="150" t="s">
        <v>562</v>
      </c>
      <c r="H44" s="150" t="s">
        <v>562</v>
      </c>
      <c r="I44" s="150" t="s">
        <v>563</v>
      </c>
      <c r="J44" s="150" t="s">
        <v>563</v>
      </c>
    </row>
    <row r="45" spans="1:10" customFormat="1" ht="78.75" x14ac:dyDescent="0.25">
      <c r="A45" s="143" t="s">
        <v>313</v>
      </c>
      <c r="B45" s="152" t="s">
        <v>314</v>
      </c>
      <c r="C45" s="149" t="s">
        <v>84</v>
      </c>
      <c r="D45" s="149" t="s">
        <v>84</v>
      </c>
      <c r="E45" s="149" t="s">
        <v>105</v>
      </c>
      <c r="F45" s="149" t="s">
        <v>105</v>
      </c>
      <c r="G45" s="150"/>
      <c r="H45" s="150"/>
      <c r="I45" s="150" t="s">
        <v>259</v>
      </c>
      <c r="J45" s="150" t="s">
        <v>259</v>
      </c>
    </row>
    <row r="46" spans="1:10" customFormat="1" ht="157.5" x14ac:dyDescent="0.25">
      <c r="A46" s="143" t="s">
        <v>315</v>
      </c>
      <c r="B46" s="152" t="s">
        <v>316</v>
      </c>
      <c r="C46" s="149" t="s">
        <v>84</v>
      </c>
      <c r="D46" s="149" t="s">
        <v>84</v>
      </c>
      <c r="E46" s="149" t="s">
        <v>105</v>
      </c>
      <c r="F46" s="149" t="s">
        <v>105</v>
      </c>
      <c r="G46" s="150"/>
      <c r="H46" s="150"/>
      <c r="I46" s="150" t="s">
        <v>259</v>
      </c>
      <c r="J46" s="150" t="s">
        <v>259</v>
      </c>
    </row>
    <row r="47" spans="1:10" customFormat="1" x14ac:dyDescent="0.25">
      <c r="A47" s="143" t="s">
        <v>317</v>
      </c>
      <c r="B47" s="152" t="s">
        <v>318</v>
      </c>
      <c r="C47" s="149" t="s">
        <v>84</v>
      </c>
      <c r="D47" s="149" t="s">
        <v>84</v>
      </c>
      <c r="E47" s="149">
        <v>45524</v>
      </c>
      <c r="F47" s="149">
        <v>45524</v>
      </c>
      <c r="G47" s="150" t="s">
        <v>562</v>
      </c>
      <c r="H47" s="150" t="s">
        <v>562</v>
      </c>
      <c r="I47" s="150" t="s">
        <v>563</v>
      </c>
      <c r="J47" s="150" t="s">
        <v>563</v>
      </c>
    </row>
    <row r="48" spans="1:10" customFormat="1" ht="31.5" x14ac:dyDescent="0.25">
      <c r="A48" s="143" t="s">
        <v>319</v>
      </c>
      <c r="B48" s="144" t="s">
        <v>320</v>
      </c>
      <c r="C48" s="150"/>
      <c r="D48" s="150"/>
      <c r="E48" s="150" t="s">
        <v>259</v>
      </c>
      <c r="F48" s="150" t="s">
        <v>259</v>
      </c>
      <c r="G48" s="150"/>
      <c r="H48" s="150"/>
      <c r="I48" s="146" t="s">
        <v>259</v>
      </c>
      <c r="J48" s="146" t="s">
        <v>259</v>
      </c>
    </row>
    <row r="49" spans="1:10" customFormat="1" ht="31.5" x14ac:dyDescent="0.25">
      <c r="A49" s="143" t="s">
        <v>20</v>
      </c>
      <c r="B49" s="152" t="s">
        <v>321</v>
      </c>
      <c r="C49" s="149" t="s">
        <v>84</v>
      </c>
      <c r="D49" s="149" t="s">
        <v>84</v>
      </c>
      <c r="E49" s="149">
        <v>45530</v>
      </c>
      <c r="F49" s="149">
        <v>45530</v>
      </c>
      <c r="G49" s="150" t="s">
        <v>562</v>
      </c>
      <c r="H49" s="150" t="s">
        <v>562</v>
      </c>
      <c r="I49" s="150" t="s">
        <v>563</v>
      </c>
      <c r="J49" s="150" t="s">
        <v>563</v>
      </c>
    </row>
    <row r="50" spans="1:10" customFormat="1" ht="78.75" x14ac:dyDescent="0.25">
      <c r="A50" s="143" t="s">
        <v>322</v>
      </c>
      <c r="B50" s="152" t="s">
        <v>323</v>
      </c>
      <c r="C50" s="149" t="s">
        <v>84</v>
      </c>
      <c r="D50" s="149" t="s">
        <v>84</v>
      </c>
      <c r="E50" s="149">
        <v>45534</v>
      </c>
      <c r="F50" s="149">
        <v>45534</v>
      </c>
      <c r="G50" s="150" t="s">
        <v>562</v>
      </c>
      <c r="H50" s="150" t="s">
        <v>562</v>
      </c>
      <c r="I50" s="150" t="s">
        <v>563</v>
      </c>
      <c r="J50" s="150" t="s">
        <v>563</v>
      </c>
    </row>
    <row r="51" spans="1:10" customFormat="1" ht="63" x14ac:dyDescent="0.25">
      <c r="A51" s="143" t="s">
        <v>324</v>
      </c>
      <c r="B51" s="152" t="s">
        <v>325</v>
      </c>
      <c r="C51" s="149" t="s">
        <v>84</v>
      </c>
      <c r="D51" s="149" t="s">
        <v>84</v>
      </c>
      <c r="E51" s="149" t="s">
        <v>105</v>
      </c>
      <c r="F51" s="149" t="s">
        <v>105</v>
      </c>
      <c r="G51" s="150"/>
      <c r="H51" s="150"/>
      <c r="I51" s="150" t="s">
        <v>259</v>
      </c>
      <c r="J51" s="150" t="s">
        <v>259</v>
      </c>
    </row>
    <row r="52" spans="1:10" customFormat="1" ht="63" x14ac:dyDescent="0.25">
      <c r="A52" s="143" t="s">
        <v>326</v>
      </c>
      <c r="B52" s="152" t="s">
        <v>327</v>
      </c>
      <c r="C52" s="149" t="s">
        <v>84</v>
      </c>
      <c r="D52" s="149" t="s">
        <v>84</v>
      </c>
      <c r="E52" s="149">
        <v>45534</v>
      </c>
      <c r="F52" s="149">
        <v>45534</v>
      </c>
      <c r="G52" s="150" t="s">
        <v>562</v>
      </c>
      <c r="H52" s="150" t="s">
        <v>562</v>
      </c>
      <c r="I52" s="150" t="s">
        <v>563</v>
      </c>
      <c r="J52" s="150" t="s">
        <v>563</v>
      </c>
    </row>
    <row r="53" spans="1:10" customFormat="1" ht="31.5" x14ac:dyDescent="0.25">
      <c r="A53" s="143" t="s">
        <v>328</v>
      </c>
      <c r="B53" s="153" t="s">
        <v>329</v>
      </c>
      <c r="C53" s="149" t="s">
        <v>84</v>
      </c>
      <c r="D53" s="149" t="s">
        <v>84</v>
      </c>
      <c r="E53" s="149">
        <v>45534</v>
      </c>
      <c r="F53" s="149">
        <v>45534</v>
      </c>
      <c r="G53" s="150" t="s">
        <v>562</v>
      </c>
      <c r="H53" s="150" t="s">
        <v>562</v>
      </c>
      <c r="I53" s="150" t="s">
        <v>563</v>
      </c>
      <c r="J53" s="150" t="s">
        <v>563</v>
      </c>
    </row>
    <row r="54" spans="1:10" customFormat="1" ht="31.5" x14ac:dyDescent="0.25">
      <c r="A54" s="143" t="s">
        <v>330</v>
      </c>
      <c r="B54" s="152" t="s">
        <v>331</v>
      </c>
      <c r="C54" s="149" t="s">
        <v>84</v>
      </c>
      <c r="D54" s="149" t="s">
        <v>84</v>
      </c>
      <c r="E54" s="149" t="s">
        <v>105</v>
      </c>
      <c r="F54" s="149" t="s">
        <v>105</v>
      </c>
      <c r="G54" s="150" t="s">
        <v>259</v>
      </c>
      <c r="H54" s="150" t="s">
        <v>259</v>
      </c>
      <c r="I54" s="150" t="s">
        <v>259</v>
      </c>
      <c r="J54" s="150"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54" type="noConversion"/>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2025-02-12T11:24:29Z</cp:lastPrinted>
  <dcterms:created xsi:type="dcterms:W3CDTF">2024-04-29T18:50:39Z</dcterms:created>
  <dcterms:modified xsi:type="dcterms:W3CDTF">2025-02-14T11:18:36Z</dcterms:modified>
</cp:coreProperties>
</file>