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24226"/>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694B95F0-4253-4343-8B8A-233C6166DCBC}" xr6:coauthVersionLast="45" xr6:coauthVersionMax="47" xr10:uidLastSave="{00000000-0000-0000-0000-000000000000}"/>
  <bookViews>
    <workbookView xWindow="-120" yWindow="-120" windowWidth="29040" windowHeight="15720" tabRatio="918" firstSheet="2"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8" r:id="rId8"/>
    <sheet name="6.1. Паспорт сетевой график" sheetId="62" r:id="rId9"/>
    <sheet name="6.2. Паспорт фин осв ввод" sheetId="63" r:id="rId10"/>
    <sheet name="7. Паспорт отчет о закупке" sheetId="59" r:id="rId11"/>
    <sheet name="8. Общие сведения" sheetId="60" r:id="rId12"/>
  </sheets>
  <definedNames>
    <definedName name="_FilterDatabase" localSheetId="9" hidden="1">'6.2. Паспорт фин осв ввод'!$A$23:$AG$72</definedName>
    <definedName name="Print_Area" localSheetId="9">'6.2. Паспорт фин осв ввод'!$A$1:$AG$70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63" i="63" l="1"/>
  <c r="AA62" i="63"/>
  <c r="Z62" i="63"/>
  <c r="Z61" i="63"/>
  <c r="Z60" i="63"/>
  <c r="AA60" i="63" s="1"/>
  <c r="Z58" i="63"/>
  <c r="Z54" i="63"/>
  <c r="Z53" i="63"/>
  <c r="Z52" i="63"/>
  <c r="Z51" i="63"/>
  <c r="Z50" i="63"/>
  <c r="Z49" i="63"/>
  <c r="Z47" i="63"/>
  <c r="AA44" i="63"/>
  <c r="AA63" i="63" s="1"/>
  <c r="AA43" i="63"/>
  <c r="AA53" i="63" s="1"/>
  <c r="AA42" i="63"/>
  <c r="AA61" i="63" s="1"/>
  <c r="AA41" i="63"/>
  <c r="AA51" i="63" s="1"/>
  <c r="AA40" i="63"/>
  <c r="AA50" i="63" s="1"/>
  <c r="AA39" i="63"/>
  <c r="AA49" i="63" s="1"/>
  <c r="AA37" i="63"/>
  <c r="AA58" i="63" s="1"/>
  <c r="AA30" i="63"/>
  <c r="AA24" i="63"/>
  <c r="Z24" i="63"/>
  <c r="X63" i="63"/>
  <c r="X62" i="63"/>
  <c r="X61" i="63"/>
  <c r="X60" i="63"/>
  <c r="Y60" i="63" s="1"/>
  <c r="X58" i="63"/>
  <c r="X54" i="63"/>
  <c r="X53" i="63"/>
  <c r="X52" i="63"/>
  <c r="X51" i="63"/>
  <c r="X50" i="63"/>
  <c r="X49" i="63"/>
  <c r="X47" i="63"/>
  <c r="Y44" i="63"/>
  <c r="Y63" i="63" s="1"/>
  <c r="Y43" i="63"/>
  <c r="Y53" i="63" s="1"/>
  <c r="Y42" i="63"/>
  <c r="Y61" i="63" s="1"/>
  <c r="Y41" i="63"/>
  <c r="Y51" i="63" s="1"/>
  <c r="Y40" i="63"/>
  <c r="Y50" i="63" s="1"/>
  <c r="Y39" i="63"/>
  <c r="Y49" i="63" s="1"/>
  <c r="Y37" i="63"/>
  <c r="Y58" i="63" s="1"/>
  <c r="Y30" i="63"/>
  <c r="Y24" i="63"/>
  <c r="X24" i="63"/>
  <c r="V63" i="63"/>
  <c r="V62" i="63"/>
  <c r="W61" i="63"/>
  <c r="V61" i="63"/>
  <c r="V60" i="63"/>
  <c r="W60" i="63" s="1"/>
  <c r="V58" i="63"/>
  <c r="V54" i="63"/>
  <c r="V53" i="63"/>
  <c r="V52" i="63"/>
  <c r="W51" i="63"/>
  <c r="V51" i="63"/>
  <c r="V50" i="63"/>
  <c r="V49" i="63"/>
  <c r="V47" i="63"/>
  <c r="W44" i="63"/>
  <c r="W54" i="63" s="1"/>
  <c r="W43" i="63"/>
  <c r="W62" i="63" s="1"/>
  <c r="W42" i="63"/>
  <c r="W52" i="63" s="1"/>
  <c r="W41" i="63"/>
  <c r="W40" i="63"/>
  <c r="W50" i="63" s="1"/>
  <c r="W39" i="63"/>
  <c r="W49" i="63" s="1"/>
  <c r="W37" i="63"/>
  <c r="W47" i="63" s="1"/>
  <c r="W30" i="63"/>
  <c r="W24" i="63"/>
  <c r="V24" i="63"/>
  <c r="T63" i="63"/>
  <c r="T62" i="63"/>
  <c r="T61" i="63"/>
  <c r="T60" i="63"/>
  <c r="U60" i="63" s="1"/>
  <c r="T58" i="63"/>
  <c r="T54" i="63"/>
  <c r="T53" i="63"/>
  <c r="T52" i="63"/>
  <c r="T51" i="63"/>
  <c r="T50" i="63"/>
  <c r="T49" i="63"/>
  <c r="T47" i="63"/>
  <c r="U44" i="63"/>
  <c r="U63" i="63" s="1"/>
  <c r="U43" i="63"/>
  <c r="U53" i="63" s="1"/>
  <c r="U42" i="63"/>
  <c r="U61" i="63" s="1"/>
  <c r="U41" i="63"/>
  <c r="U51" i="63" s="1"/>
  <c r="U40" i="63"/>
  <c r="U50" i="63" s="1"/>
  <c r="U39" i="63"/>
  <c r="U49" i="63" s="1"/>
  <c r="U37" i="63"/>
  <c r="U58" i="63" s="1"/>
  <c r="U30" i="63"/>
  <c r="U24" i="63"/>
  <c r="T24" i="63"/>
  <c r="R63" i="63"/>
  <c r="R62" i="63"/>
  <c r="R61" i="63"/>
  <c r="R60" i="63"/>
  <c r="S60" i="63" s="1"/>
  <c r="R58" i="63"/>
  <c r="R54" i="63"/>
  <c r="R53" i="63"/>
  <c r="R52" i="63"/>
  <c r="R51" i="63"/>
  <c r="R50" i="63"/>
  <c r="R49" i="63"/>
  <c r="R47" i="63"/>
  <c r="S44" i="63"/>
  <c r="S63" i="63" s="1"/>
  <c r="S43" i="63"/>
  <c r="S53" i="63" s="1"/>
  <c r="S42" i="63"/>
  <c r="S61" i="63" s="1"/>
  <c r="S41" i="63"/>
  <c r="S51" i="63" s="1"/>
  <c r="S40" i="63"/>
  <c r="S50" i="63" s="1"/>
  <c r="S39" i="63"/>
  <c r="S49" i="63" s="1"/>
  <c r="S37" i="63"/>
  <c r="S58" i="63" s="1"/>
  <c r="S30" i="63"/>
  <c r="S24" i="63"/>
  <c r="R24" i="63"/>
  <c r="P63" i="63"/>
  <c r="P62" i="63"/>
  <c r="P61" i="63"/>
  <c r="P60" i="63"/>
  <c r="Q60" i="63" s="1"/>
  <c r="P58" i="63"/>
  <c r="P54" i="63"/>
  <c r="P53" i="63"/>
  <c r="P52" i="63"/>
  <c r="P51" i="63"/>
  <c r="P50" i="63"/>
  <c r="P49" i="63"/>
  <c r="P47" i="63"/>
  <c r="Q44" i="63"/>
  <c r="Q63" i="63" s="1"/>
  <c r="Q43" i="63"/>
  <c r="Q53" i="63" s="1"/>
  <c r="Q42" i="63"/>
  <c r="Q61" i="63" s="1"/>
  <c r="Q41" i="63"/>
  <c r="Q51" i="63" s="1"/>
  <c r="Q40" i="63"/>
  <c r="Q50" i="63" s="1"/>
  <c r="Q39" i="63"/>
  <c r="Q49" i="63" s="1"/>
  <c r="Q37" i="63"/>
  <c r="Q58" i="63" s="1"/>
  <c r="Q30" i="63"/>
  <c r="Q24" i="63"/>
  <c r="P24" i="63"/>
  <c r="N63" i="63"/>
  <c r="N62" i="63"/>
  <c r="N61" i="63"/>
  <c r="N60" i="63"/>
  <c r="O60" i="63" s="1"/>
  <c r="N58" i="63"/>
  <c r="N54" i="63"/>
  <c r="N53" i="63"/>
  <c r="N52" i="63"/>
  <c r="N51" i="63"/>
  <c r="N50" i="63"/>
  <c r="N49" i="63"/>
  <c r="N47" i="63"/>
  <c r="O44" i="63"/>
  <c r="O63" i="63" s="1"/>
  <c r="O43" i="63"/>
  <c r="O53" i="63" s="1"/>
  <c r="O42" i="63"/>
  <c r="O61" i="63" s="1"/>
  <c r="O41" i="63"/>
  <c r="O51" i="63" s="1"/>
  <c r="O40" i="63"/>
  <c r="O50" i="63" s="1"/>
  <c r="O39" i="63"/>
  <c r="O49" i="63" s="1"/>
  <c r="O37" i="63"/>
  <c r="O58" i="63" s="1"/>
  <c r="O30" i="63"/>
  <c r="O24" i="63"/>
  <c r="N24" i="63"/>
  <c r="D35" i="63"/>
  <c r="D45" i="63"/>
  <c r="D55" i="63"/>
  <c r="A15" i="60"/>
  <c r="A12" i="60"/>
  <c r="O62" i="63" l="1"/>
  <c r="AA54" i="63"/>
  <c r="W58" i="63"/>
  <c r="O54" i="63"/>
  <c r="AA47" i="63"/>
  <c r="AA52" i="63"/>
  <c r="Y47" i="63"/>
  <c r="Y52" i="63"/>
  <c r="Y54" i="63"/>
  <c r="Y62" i="63"/>
  <c r="W53" i="63"/>
  <c r="W63" i="63"/>
  <c r="U47" i="63"/>
  <c r="U52" i="63"/>
  <c r="U54" i="63"/>
  <c r="U62" i="63"/>
  <c r="S47" i="63"/>
  <c r="S52" i="63"/>
  <c r="S54" i="63"/>
  <c r="S62" i="63"/>
  <c r="Q47" i="63"/>
  <c r="Q52" i="63"/>
  <c r="Q54" i="63"/>
  <c r="Q62" i="63"/>
  <c r="O47" i="63"/>
  <c r="O52" i="63"/>
  <c r="A15" i="59"/>
  <c r="A12" i="59"/>
  <c r="A14" i="63"/>
  <c r="A11" i="63"/>
  <c r="A15" i="62"/>
  <c r="A12" i="62"/>
  <c r="A15" i="38"/>
  <c r="A12" i="38"/>
  <c r="A15" i="10"/>
  <c r="A12" i="10"/>
  <c r="A14" i="17"/>
  <c r="A11" i="17"/>
  <c r="A15" i="6" l="1"/>
  <c r="A12" i="6"/>
  <c r="A12" i="14"/>
  <c r="A15" i="14"/>
  <c r="A13" i="13"/>
  <c r="A16" i="13"/>
  <c r="A11" i="12"/>
  <c r="A14" i="12"/>
  <c r="A26" i="59"/>
  <c r="F72" i="63" l="1"/>
  <c r="G72" i="63" s="1"/>
  <c r="AC72" i="63" s="1"/>
  <c r="F71" i="63"/>
  <c r="G71" i="63" s="1"/>
  <c r="AC71" i="63" s="1"/>
  <c r="F70" i="63"/>
  <c r="G70" i="63" s="1"/>
  <c r="AC70" i="63" s="1"/>
  <c r="F69" i="63"/>
  <c r="G69" i="63" s="1"/>
  <c r="AC69" i="63" s="1"/>
  <c r="F68" i="63"/>
  <c r="G68" i="63" s="1"/>
  <c r="AC68" i="63" s="1"/>
  <c r="F67" i="63"/>
  <c r="G67" i="63" s="1"/>
  <c r="AC67" i="63" s="1"/>
  <c r="F66" i="63"/>
  <c r="G66" i="63" s="1"/>
  <c r="AC66" i="63" s="1"/>
  <c r="F65" i="63"/>
  <c r="G65" i="63" s="1"/>
  <c r="AC65" i="63" s="1"/>
  <c r="F64" i="63"/>
  <c r="G64" i="63" s="1"/>
  <c r="AC64" i="63" s="1"/>
  <c r="F63" i="63"/>
  <c r="G63" i="63" s="1"/>
  <c r="AC63" i="63" s="1"/>
  <c r="F62" i="63"/>
  <c r="G62" i="63" s="1"/>
  <c r="AC62" i="63" s="1"/>
  <c r="F61" i="63"/>
  <c r="G61" i="63" s="1"/>
  <c r="AC61" i="63" s="1"/>
  <c r="F58" i="63"/>
  <c r="G58" i="63" s="1"/>
  <c r="AC58" i="63" s="1"/>
  <c r="F56" i="63"/>
  <c r="G56" i="63" s="1"/>
  <c r="F55" i="63"/>
  <c r="G55" i="63" s="1"/>
  <c r="AC55" i="63" s="1"/>
  <c r="F54" i="63"/>
  <c r="G54" i="63" s="1"/>
  <c r="AC54" i="63" s="1"/>
  <c r="F53" i="63"/>
  <c r="G53" i="63" s="1"/>
  <c r="AC53" i="63" s="1"/>
  <c r="F52" i="63"/>
  <c r="G52" i="63" s="1"/>
  <c r="AC52" i="63" s="1"/>
  <c r="F51" i="63"/>
  <c r="G51" i="63" s="1"/>
  <c r="AC51" i="63" s="1"/>
  <c r="F50" i="63"/>
  <c r="G50" i="63" s="1"/>
  <c r="AC50" i="63" s="1"/>
  <c r="F49" i="63"/>
  <c r="G49" i="63" s="1"/>
  <c r="AC49" i="63" s="1"/>
  <c r="F47" i="63"/>
  <c r="G47" i="63" s="1"/>
  <c r="AC47" i="63" s="1"/>
  <c r="F45" i="63"/>
  <c r="G45" i="63" s="1"/>
  <c r="AC45" i="63" s="1"/>
  <c r="F44" i="63"/>
  <c r="G44" i="63" s="1"/>
  <c r="AC44" i="63" s="1"/>
  <c r="F43" i="63"/>
  <c r="G43" i="63" s="1"/>
  <c r="AC43" i="63" s="1"/>
  <c r="F42" i="63"/>
  <c r="G42" i="63" s="1"/>
  <c r="AC42" i="63" s="1"/>
  <c r="F41" i="63"/>
  <c r="G41" i="63" s="1"/>
  <c r="AC41" i="63" s="1"/>
  <c r="F40" i="63"/>
  <c r="G40" i="63" s="1"/>
  <c r="AC40" i="63" s="1"/>
  <c r="F39" i="63"/>
  <c r="G39" i="63" s="1"/>
  <c r="AC39" i="63" s="1"/>
  <c r="F37" i="63"/>
  <c r="G37" i="63" s="1"/>
  <c r="AC37" i="63" s="1"/>
  <c r="F35" i="63"/>
  <c r="G35" i="63" s="1"/>
  <c r="AC35" i="63" s="1"/>
  <c r="F34" i="63"/>
  <c r="G34" i="63" s="1"/>
  <c r="AC34" i="63" s="1"/>
  <c r="F33" i="63"/>
  <c r="G33" i="63" s="1"/>
  <c r="F32" i="63"/>
  <c r="G32" i="63" s="1"/>
  <c r="AC32" i="63" s="1"/>
  <c r="F31" i="63"/>
  <c r="G31" i="63" s="1"/>
  <c r="AC31" i="63" s="1"/>
  <c r="F30" i="63"/>
  <c r="G30" i="63" s="1"/>
  <c r="AC30" i="63" s="1"/>
  <c r="F29" i="63"/>
  <c r="G29" i="63" s="1"/>
  <c r="AC29" i="63" s="1"/>
  <c r="F28" i="63"/>
  <c r="G28" i="63" s="1"/>
  <c r="AC28" i="63" s="1"/>
  <c r="F27" i="63"/>
  <c r="G27" i="63" s="1"/>
  <c r="F24" i="63"/>
  <c r="G24" i="63" s="1"/>
  <c r="AC24" i="63" s="1"/>
  <c r="E65" i="38"/>
  <c r="F65" i="38"/>
  <c r="G65" i="38"/>
  <c r="H65" i="38"/>
  <c r="D65" i="38"/>
  <c r="D66" i="38" s="1"/>
  <c r="D57" i="38"/>
  <c r="D67" i="38" s="1"/>
  <c r="E57" i="38"/>
  <c r="E64" i="38" s="1"/>
  <c r="E69" i="38" s="1"/>
  <c r="F57" i="38"/>
  <c r="F67" i="38" s="1"/>
  <c r="G57" i="38"/>
  <c r="G67" i="38" s="1"/>
  <c r="H57" i="38"/>
  <c r="H64" i="38" s="1"/>
  <c r="H69" i="38" s="1"/>
  <c r="I57" i="38"/>
  <c r="I67" i="38" s="1"/>
  <c r="J57" i="38"/>
  <c r="J64" i="38" s="1"/>
  <c r="J69" i="38" s="1"/>
  <c r="K57" i="38"/>
  <c r="K64" i="38" s="1"/>
  <c r="K69" i="38" s="1"/>
  <c r="K70" i="38" s="1"/>
  <c r="L57" i="38"/>
  <c r="L64" i="38" s="1"/>
  <c r="L69" i="38" s="1"/>
  <c r="M57" i="38"/>
  <c r="M67" i="38" s="1"/>
  <c r="N57" i="38"/>
  <c r="N64" i="38" s="1"/>
  <c r="O57" i="38"/>
  <c r="O64" i="38" s="1"/>
  <c r="P57" i="38"/>
  <c r="P64" i="38" s="1"/>
  <c r="Q57" i="38"/>
  <c r="Q64" i="38" s="1"/>
  <c r="R57" i="38"/>
  <c r="R64" i="38" s="1"/>
  <c r="S57" i="38"/>
  <c r="S64" i="38" s="1"/>
  <c r="T57" i="38"/>
  <c r="T64" i="38" s="1"/>
  <c r="U57" i="38"/>
  <c r="U64" i="38" s="1"/>
  <c r="V57" i="38"/>
  <c r="V64" i="38" s="1"/>
  <c r="W57" i="38"/>
  <c r="W64" i="38" s="1"/>
  <c r="C57" i="38"/>
  <c r="C67" i="38" s="1"/>
  <c r="L67" i="38" l="1"/>
  <c r="J33" i="63"/>
  <c r="J30" i="63" s="1"/>
  <c r="AC33" i="63"/>
  <c r="K67" i="38"/>
  <c r="J67" i="38"/>
  <c r="C64" i="38"/>
  <c r="C69" i="38" s="1"/>
  <c r="J27" i="63"/>
  <c r="AC27" i="63"/>
  <c r="J56" i="63"/>
  <c r="AC56" i="63"/>
  <c r="M64" i="38"/>
  <c r="M69" i="38" s="1"/>
  <c r="M70" i="38" s="1"/>
  <c r="M71" i="38" s="1"/>
  <c r="H70" i="38"/>
  <c r="H71" i="38" s="1"/>
  <c r="J70" i="38"/>
  <c r="J71" i="38" s="1"/>
  <c r="I64" i="38"/>
  <c r="I69" i="38" s="1"/>
  <c r="E66" i="38"/>
  <c r="F66" i="38" s="1"/>
  <c r="G66" i="38" s="1"/>
  <c r="H66" i="38" s="1"/>
  <c r="D64" i="38"/>
  <c r="D69" i="38" s="1"/>
  <c r="H67" i="38"/>
  <c r="L70" i="38"/>
  <c r="L71" i="38"/>
  <c r="E70" i="38"/>
  <c r="E71" i="38" s="1"/>
  <c r="C70" i="38"/>
  <c r="C71" i="38" s="1"/>
  <c r="E67" i="38"/>
  <c r="G64" i="38"/>
  <c r="G69" i="38" s="1"/>
  <c r="F64" i="38"/>
  <c r="F69" i="38" s="1"/>
  <c r="K71" i="38"/>
  <c r="AB72" i="63"/>
  <c r="AB71" i="63"/>
  <c r="AB70" i="63"/>
  <c r="AB69" i="63"/>
  <c r="AB68" i="63"/>
  <c r="AB67" i="63"/>
  <c r="AB66" i="63"/>
  <c r="AB65" i="63"/>
  <c r="AB64" i="63"/>
  <c r="L63" i="63"/>
  <c r="J63" i="63"/>
  <c r="H63" i="63"/>
  <c r="C63" i="63"/>
  <c r="L62" i="63"/>
  <c r="J62" i="63"/>
  <c r="H62" i="63"/>
  <c r="C62" i="63"/>
  <c r="L61" i="63"/>
  <c r="J61" i="63"/>
  <c r="H61" i="63"/>
  <c r="AB61" i="63" s="1"/>
  <c r="C61" i="63"/>
  <c r="L60" i="63"/>
  <c r="M60" i="63" s="1"/>
  <c r="J60" i="63"/>
  <c r="K60" i="63" s="1"/>
  <c r="H60" i="63"/>
  <c r="I60" i="63" s="1"/>
  <c r="D60" i="63"/>
  <c r="F60" i="63" s="1"/>
  <c r="G60" i="63" s="1"/>
  <c r="AC60" i="63" s="1"/>
  <c r="C60" i="63"/>
  <c r="AB59" i="63"/>
  <c r="D59" i="63"/>
  <c r="F59" i="63" s="1"/>
  <c r="G59" i="63" s="1"/>
  <c r="AC59" i="63" s="1"/>
  <c r="L58" i="63"/>
  <c r="J58" i="63"/>
  <c r="H58" i="63"/>
  <c r="C58" i="63"/>
  <c r="AB57" i="63"/>
  <c r="D57" i="63"/>
  <c r="F57" i="63" s="1"/>
  <c r="G57" i="63" s="1"/>
  <c r="AC57" i="63" s="1"/>
  <c r="AB56" i="63"/>
  <c r="AB55" i="63"/>
  <c r="L54" i="63"/>
  <c r="J54" i="63"/>
  <c r="H54" i="63"/>
  <c r="C54" i="63"/>
  <c r="L53" i="63"/>
  <c r="J53" i="63"/>
  <c r="H53" i="63"/>
  <c r="C53" i="63"/>
  <c r="L52" i="63"/>
  <c r="J52" i="63"/>
  <c r="H52" i="63"/>
  <c r="C52" i="63"/>
  <c r="L51" i="63"/>
  <c r="J51" i="63"/>
  <c r="H51" i="63"/>
  <c r="C51" i="63"/>
  <c r="L50" i="63"/>
  <c r="J50" i="63"/>
  <c r="H50" i="63"/>
  <c r="C50" i="63"/>
  <c r="L49" i="63"/>
  <c r="J49" i="63"/>
  <c r="H49" i="63"/>
  <c r="C49" i="63"/>
  <c r="AB48" i="63"/>
  <c r="C48" i="63"/>
  <c r="L47" i="63"/>
  <c r="J47" i="63"/>
  <c r="H47" i="63"/>
  <c r="C47" i="63"/>
  <c r="AB46" i="63"/>
  <c r="D46" i="63"/>
  <c r="F46" i="63" s="1"/>
  <c r="G46" i="63" s="1"/>
  <c r="AC46" i="63" s="1"/>
  <c r="AB45" i="63"/>
  <c r="AB44" i="63"/>
  <c r="M44" i="63"/>
  <c r="M63" i="63" s="1"/>
  <c r="I44" i="63"/>
  <c r="I63" i="63" s="1"/>
  <c r="AB43" i="63"/>
  <c r="M43" i="63"/>
  <c r="M62" i="63" s="1"/>
  <c r="K43" i="63"/>
  <c r="K62" i="63" s="1"/>
  <c r="I43" i="63"/>
  <c r="I62" i="63" s="1"/>
  <c r="AB42" i="63"/>
  <c r="M42" i="63"/>
  <c r="M52" i="63" s="1"/>
  <c r="K42" i="63"/>
  <c r="K61" i="63" s="1"/>
  <c r="I42" i="63"/>
  <c r="I52" i="63" s="1"/>
  <c r="AB41" i="63"/>
  <c r="M41" i="63"/>
  <c r="M51" i="63" s="1"/>
  <c r="K41" i="63"/>
  <c r="K51" i="63" s="1"/>
  <c r="I41" i="63"/>
  <c r="I51" i="63" s="1"/>
  <c r="AB40" i="63"/>
  <c r="M40" i="63"/>
  <c r="M50" i="63" s="1"/>
  <c r="K40" i="63"/>
  <c r="K50" i="63" s="1"/>
  <c r="I40" i="63"/>
  <c r="I50" i="63" s="1"/>
  <c r="AB39" i="63"/>
  <c r="M39" i="63"/>
  <c r="M49" i="63" s="1"/>
  <c r="K39" i="63"/>
  <c r="K49" i="63" s="1"/>
  <c r="I39" i="63"/>
  <c r="I49" i="63" s="1"/>
  <c r="AB38" i="63"/>
  <c r="D38" i="63"/>
  <c r="AB37" i="63"/>
  <c r="M37" i="63"/>
  <c r="M58" i="63" s="1"/>
  <c r="K37" i="63"/>
  <c r="K58" i="63" s="1"/>
  <c r="I37" i="63"/>
  <c r="I47" i="63" s="1"/>
  <c r="AB36" i="63"/>
  <c r="D36" i="63"/>
  <c r="F36" i="63" s="1"/>
  <c r="G36" i="63" s="1"/>
  <c r="AC36" i="63" s="1"/>
  <c r="AB35" i="63"/>
  <c r="AB34" i="63"/>
  <c r="AB33" i="63"/>
  <c r="AB32" i="63"/>
  <c r="AB31" i="63"/>
  <c r="AB30" i="63"/>
  <c r="M30" i="63"/>
  <c r="I30" i="63"/>
  <c r="AB29" i="63"/>
  <c r="AB28" i="63"/>
  <c r="AB27" i="63"/>
  <c r="AB26" i="63"/>
  <c r="D26" i="63"/>
  <c r="F26" i="63" s="1"/>
  <c r="G26" i="63" s="1"/>
  <c r="AC26" i="63" s="1"/>
  <c r="AB25" i="63"/>
  <c r="D25" i="63"/>
  <c r="F25" i="63" s="1"/>
  <c r="G25" i="63" s="1"/>
  <c r="AC25" i="63" s="1"/>
  <c r="M24" i="63"/>
  <c r="L24" i="63"/>
  <c r="J24" i="63"/>
  <c r="I24" i="63"/>
  <c r="H24" i="63"/>
  <c r="B23" i="63"/>
  <c r="C23" i="63" s="1"/>
  <c r="D23" i="63" s="1"/>
  <c r="E23" i="63" s="1"/>
  <c r="F23" i="63" s="1"/>
  <c r="G23" i="63" s="1"/>
  <c r="H23" i="63" s="1"/>
  <c r="I23" i="63" s="1"/>
  <c r="J23" i="63" s="1"/>
  <c r="K23" i="63" s="1"/>
  <c r="L23" i="63" s="1"/>
  <c r="M23" i="63" s="1"/>
  <c r="N23" i="63" s="1"/>
  <c r="O23" i="63" s="1"/>
  <c r="P23" i="63" s="1"/>
  <c r="Q23" i="63" s="1"/>
  <c r="R23" i="63" s="1"/>
  <c r="S23" i="63" s="1"/>
  <c r="I70" i="38" l="1"/>
  <c r="I71" i="38" s="1"/>
  <c r="AB51" i="63"/>
  <c r="D70" i="38"/>
  <c r="D71" i="38" s="1"/>
  <c r="AB58" i="63"/>
  <c r="F70" i="38"/>
  <c r="F71" i="38" s="1"/>
  <c r="G70" i="38"/>
  <c r="G71" i="38"/>
  <c r="D48" i="63"/>
  <c r="F48" i="63" s="1"/>
  <c r="G48" i="63" s="1"/>
  <c r="AC48" i="63" s="1"/>
  <c r="F38" i="63"/>
  <c r="G38" i="63" s="1"/>
  <c r="AC38" i="63" s="1"/>
  <c r="AB54" i="63"/>
  <c r="AB24" i="63"/>
  <c r="M61" i="63"/>
  <c r="K63" i="63"/>
  <c r="AB47" i="63"/>
  <c r="AB50" i="63"/>
  <c r="AB53" i="63"/>
  <c r="I58" i="63"/>
  <c r="I61" i="63"/>
  <c r="AB49" i="63"/>
  <c r="AB52" i="63"/>
  <c r="AB60" i="63"/>
  <c r="AB63" i="63"/>
  <c r="AB62" i="63"/>
  <c r="AB23" i="63"/>
  <c r="AC23" i="63" s="1"/>
  <c r="T23" i="63"/>
  <c r="U23" i="63" s="1"/>
  <c r="V23" i="63" s="1"/>
  <c r="W23" i="63" s="1"/>
  <c r="X23" i="63" s="1"/>
  <c r="Y23" i="63" s="1"/>
  <c r="Z23" i="63" s="1"/>
  <c r="AA23" i="63" s="1"/>
  <c r="K53" i="63"/>
  <c r="M47" i="63"/>
  <c r="K47" i="63"/>
  <c r="K52" i="63"/>
  <c r="I54" i="63"/>
  <c r="M54" i="63"/>
  <c r="I53" i="63"/>
  <c r="M53" i="63"/>
  <c r="B63" i="60"/>
  <c r="B44" i="60"/>
  <c r="B34" i="60"/>
  <c r="O25" i="59"/>
  <c r="P25" i="59" s="1"/>
  <c r="Q25" i="59" s="1"/>
  <c r="R25" i="59" s="1"/>
  <c r="S25" i="59" s="1"/>
  <c r="T25" i="59" s="1"/>
  <c r="U25" i="59" s="1"/>
  <c r="V25" i="59" s="1"/>
  <c r="W25" i="59" s="1"/>
  <c r="X25" i="59" s="1"/>
  <c r="Y25" i="59" s="1"/>
  <c r="Z25" i="59" s="1"/>
  <c r="AA25" i="59" s="1"/>
  <c r="AB25" i="59" s="1"/>
  <c r="AC25" i="59" s="1"/>
  <c r="AD25" i="59" s="1"/>
  <c r="AE25" i="59" s="1"/>
  <c r="AF25" i="59" s="1"/>
  <c r="AG25" i="59" s="1"/>
  <c r="AH25" i="59" s="1"/>
  <c r="AI25" i="59" s="1"/>
  <c r="AJ25" i="59" s="1"/>
  <c r="AK25" i="59" s="1"/>
  <c r="AL25" i="59" s="1"/>
  <c r="AM25" i="59" s="1"/>
  <c r="AN25" i="59" s="1"/>
  <c r="AO25" i="59" s="1"/>
  <c r="AP25" i="59" s="1"/>
  <c r="AQ25" i="59" s="1"/>
  <c r="AR25" i="59" s="1"/>
  <c r="AS25" i="59" s="1"/>
  <c r="AT25" i="59" s="1"/>
  <c r="AU25" i="59" s="1"/>
  <c r="AV25" i="59" s="1"/>
  <c r="AW25" i="59" s="1"/>
  <c r="AX25" i="59" s="1"/>
  <c r="L25" i="59"/>
  <c r="A25" i="14" l="1"/>
  <c r="A25" i="13"/>
</calcChain>
</file>

<file path=xl/sharedStrings.xml><?xml version="1.0" encoding="utf-8"?>
<sst xmlns="http://schemas.openxmlformats.org/spreadsheetml/2006/main" count="1171" uniqueCount="550">
  <si>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</si>
  <si>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</si>
  <si>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</si>
  <si>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</si>
  <si>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</si>
  <si>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</si>
  <si>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</si>
  <si>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</si>
  <si>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</si>
  <si>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</si>
  <si>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</si>
  <si>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</si>
  <si>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</si>
  <si>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</si>
  <si>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</si>
  <si>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</si>
  <si>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</si>
  <si>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</si>
  <si>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</si>
  <si>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</si>
  <si>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</si>
  <si>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</si>
  <si>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</si>
  <si>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</si>
  <si>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</si>
  <si>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</si>
  <si>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</si>
  <si>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</si>
  <si>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</si>
  <si>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</si>
  <si>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</si>
  <si>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</si>
  <si>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</si>
  <si>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</si>
  <si>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</si>
  <si>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</si>
  <si>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</si>
  <si>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</si>
  <si>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</si>
  <si>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</si>
  <si>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</si>
  <si>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</si>
  <si>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</si>
  <si>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</si>
  <si>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</si>
  <si>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</si>
  <si>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</si>
  <si>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</si>
  <si>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</si>
  <si>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</si>
  <si>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</si>
  <si>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</si>
  <si>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</si>
  <si>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</si>
  <si>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</si>
  <si>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</si>
  <si>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</si>
  <si>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</si>
  <si>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</si>
  <si>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</si>
  <si>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</si>
  <si>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</si>
  <si>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</si>
  <si>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</si>
  <si>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</si>
  <si>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</si>
  <si>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</si>
  <si>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</si>
  <si>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</si>
  <si>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</si>
  <si>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</si>
  <si>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</si>
  <si>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</si>
  <si>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</si>
  <si>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</si>
  <si>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</si>
  <si>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</si>
  <si>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</si>
  <si>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</si>
  <si>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</si>
  <si>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</si>
  <si>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</si>
  <si>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</si>
  <si>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</si>
  <si>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</si>
  <si>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</si>
  <si>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</si>
  <si>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</si>
  <si>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</si>
  <si>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</si>
  <si>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</si>
  <si>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</si>
  <si>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</si>
  <si>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</si>
  <si>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</si>
  <si>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</si>
  <si>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</si>
  <si>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</si>
  <si>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</si>
  <si>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</si>
  <si>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</si>
  <si>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</si>
  <si>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</si>
  <si>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</si>
  <si>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</si>
  <si>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</si>
  <si>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</si>
  <si>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</si>
  <si>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</si>
  <si>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</si>
  <si>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</si>
  <si>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</si>
  <si>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</si>
  <si>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</si>
  <si>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</si>
  <si>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</si>
  <si>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</si>
  <si>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</si>
  <si>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</si>
  <si>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</si>
  <si>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</si>
  <si>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</si>
  <si>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</si>
  <si>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</si>
  <si>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</si>
  <si>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</si>
  <si>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</si>
  <si>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</si>
  <si>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</si>
  <si>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</si>
  <si>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</si>
  <si>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</si>
  <si>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</si>
  <si>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</si>
  <si>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</si>
  <si>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</si>
  <si>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</si>
  <si>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</si>
  <si>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</si>
  <si>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</si>
  <si>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</si>
  <si>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</si>
  <si>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</si>
  <si>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</si>
  <si>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</si>
  <si>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</si>
  <si>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</si>
  <si>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</si>
  <si>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</si>
  <si>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</si>
  <si>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</si>
  <si>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</si>
  <si>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</si>
  <si>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</si>
  <si>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</si>
  <si>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</si>
  <si>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</si>
  <si>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</si>
  <si>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</si>
  <si>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</si>
  <si>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</si>
  <si>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</si>
  <si>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</si>
  <si>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</si>
  <si>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</si>
  <si>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</si>
  <si>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</si>
  <si>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</si>
  <si>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</si>
  <si>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</si>
  <si>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</si>
  <si>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</si>
  <si>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</si>
  <si>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</si>
  <si>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</si>
  <si>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</si>
  <si>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</si>
  <si>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</si>
  <si>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</si>
  <si>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</si>
  <si>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</si>
  <si>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</si>
  <si>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</si>
  <si>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</si>
  <si>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</si>
  <si>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</si>
  <si>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</si>
  <si>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</si>
  <si>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</si>
  <si>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</si>
  <si>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</si>
  <si>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</si>
  <si>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</si>
  <si>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</si>
  <si>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</si>
  <si>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</si>
  <si>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</si>
  <si>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</si>
  <si>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</si>
  <si>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</si>
  <si>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</si>
  <si>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</si>
  <si>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</si>
  <si>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</si>
  <si>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</si>
  <si>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</si>
  <si>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</si>
  <si>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</si>
  <si>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</si>
  <si>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</si>
  <si>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</si>
  <si>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</si>
  <si>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</si>
  <si>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</si>
  <si>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</si>
  <si>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</si>
  <si>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</si>
  <si>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</si>
  <si>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</si>
  <si>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</si>
  <si>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</si>
  <si>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</si>
  <si>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</si>
  <si>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</si>
  <si>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</si>
  <si>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</si>
  <si>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</si>
  <si>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</si>
  <si>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</si>
  <si>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</si>
  <si>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</si>
  <si>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</si>
  <si>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</si>
  <si>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</si>
  <si>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</si>
  <si>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</si>
  <si>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</si>
  <si>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</si>
  <si>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</si>
  <si>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</si>
  <si>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</si>
  <si>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</si>
  <si>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</si>
  <si>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</si>
  <si>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</si>
  <si>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</si>
  <si>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</si>
  <si>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</si>
  <si>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</si>
  <si>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</si>
  <si>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</si>
  <si>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</si>
  <si>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</si>
  <si>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</si>
  <si>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</si>
  <si>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</si>
  <si>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</si>
  <si>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</si>
  <si>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</si>
  <si>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</si>
  <si>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</si>
  <si>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</si>
  <si>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</si>
  <si>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</si>
  <si>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</si>
  <si>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</si>
  <si>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</si>
  <si>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</si>
  <si>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</si>
  <si>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</si>
  <si>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</si>
  <si>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</si>
  <si>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</si>
  <si>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</si>
  <si>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</si>
  <si>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</si>
  <si>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</si>
  <si>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</si>
  <si>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</si>
  <si>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</si>
  <si>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</si>
  <si>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</si>
  <si>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</si>
  <si>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</si>
  <si>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</si>
  <si>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</si>
  <si>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</si>
  <si>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</si>
  <si>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</si>
  <si>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</si>
  <si>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</si>
  <si>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</si>
  <si>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</si>
  <si>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</si>
  <si>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</si>
  <si>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</si>
  <si>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</si>
  <si>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</si>
  <si>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</si>
  <si>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</si>
  <si>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</si>
  <si>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</si>
  <si>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</si>
  <si>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</si>
  <si>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</si>
  <si>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</si>
  <si>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</si>
  <si>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</si>
  <si>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</si>
  <si>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</si>
  <si>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</si>
  <si>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</si>
  <si>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</si>
  <si>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</si>
  <si>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</si>
  <si>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</si>
  <si>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</si>
  <si>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</si>
  <si>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</si>
  <si>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освоения по объекту за отчетный период</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</si>
  <si>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</si>
  <si>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</si>
  <si>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</si>
  <si>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</si>
  <si>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</si>
  <si>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</si>
  <si>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</si>
  <si>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</si>
  <si>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</si>
  <si>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</si>
  <si>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</si>
  <si>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</si>
  <si>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</si>
  <si>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</si>
  <si>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</si>
  <si>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</si>
  <si>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</si>
  <si>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</si>
  <si>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</si>
  <si>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</si>
  <si>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</si>
  <si>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</si>
  <si>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</si>
  <si>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</si>
  <si>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</si>
  <si>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</si>
  <si>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</si>
  <si>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</si>
  <si>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</si>
  <si>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</si>
  <si>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</si>
  <si>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</si>
  <si>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</si>
  <si>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</si>
  <si>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</si>
  <si>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</si>
  <si>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</si>
  <si>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</si>
  <si>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</si>
  <si>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</si>
  <si>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</si>
  <si>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</si>
  <si>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</si>
  <si>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</si>
  <si>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</si>
  <si>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</si>
  <si>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</si>
  <si>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</si>
  <si>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</si>
  <si>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</si>
  <si>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</si>
  <si>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</si>
  <si>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</si>
  <si>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</si>
  <si>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</si>
  <si>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</si>
  <si>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</si>
  <si>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</si>
  <si>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</si>
  <si>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</si>
  <si>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</si>
  <si>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</si>
  <si>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</si>
  <si>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</si>
  <si>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</si>
  <si>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</si>
  <si>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</si>
  <si>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</si>
  <si>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</si>
  <si>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</si>
  <si>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</si>
  <si>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</si>
  <si>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</si>
  <si>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</si>
  <si>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</si>
  <si>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</si>
  <si>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</si>
  <si>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</si>
  <si>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</si>
  <si>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</si>
  <si>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</si>
  <si>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</si>
  <si>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</si>
  <si>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</si>
  <si>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</si>
  <si>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</si>
  <si>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</si>
  <si>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</si>
  <si>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</si>
  <si>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</si>
  <si>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</si>
  <si>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</si>
  <si>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</si>
  <si>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</si>
  <si>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</si>
  <si>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</si>
  <si>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</si>
  <si>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</si>
  <si>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</si>
  <si>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</si>
  <si>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</si>
  <si>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</si>
  <si>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</si>
  <si>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</si>
  <si>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</si>
  <si>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</si>
  <si>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</si>
  <si>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</si>
  <si>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</si>
  <si>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</si>
  <si>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</si>
  <si>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</si>
  <si>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</si>
  <si>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</si>
  <si>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</si>
  <si>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</si>
  <si>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</si>
  <si>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т.у.</t>
  </si>
  <si>
    <t>га</t>
  </si>
  <si>
    <t>шт</t>
  </si>
  <si>
    <t>нд</t>
  </si>
  <si>
    <t>объем заключенного договора в ценах года заключения договора с НДС, млн. руб.</t>
  </si>
  <si>
    <t>объектов электросетевого хозяйства, МВ?А</t>
  </si>
  <si>
    <t/>
  </si>
  <si>
    <t>МВ?А</t>
  </si>
  <si>
    <t>не требуется</t>
  </si>
  <si>
    <t>Пермский край</t>
  </si>
  <si>
    <t>не предусмотрен</t>
  </si>
  <si>
    <t>не применимо</t>
  </si>
  <si>
    <t>Номинальная мощность, МВ•А, Мвар</t>
  </si>
  <si>
    <t>Ti·Ni, час</t>
  </si>
  <si>
    <t>Ti·Pi, МВт час</t>
  </si>
  <si>
    <t>Ti·Ni/Nt, час</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</si>
  <si>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</si>
  <si>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SГодTi·Ni</t>
  </si>
  <si>
    <t>SГодTi</t>
  </si>
  <si>
    <t>SГодTi/Nt</t>
  </si>
  <si>
    <t>SГодTi·Ni/Nt</t>
  </si>
  <si>
    <t>SГодNi/Nt</t>
  </si>
  <si>
    <t>SГодTi·Pi</t>
  </si>
  <si>
    <t>DПsaidi</t>
  </si>
  <si>
    <t>DПsaifi</t>
  </si>
  <si>
    <t>DПens</t>
  </si>
  <si>
    <t>Чистая приведённая стоимость (NPV) через 15 лет после ввода объекта в эксплуатацию, руб.</t>
  </si>
  <si>
    <t>ежегодно</t>
  </si>
  <si>
    <t>Налог на имущество</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</si>
  <si>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</si>
  <si>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</si>
  <si>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</si>
  <si>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</si>
  <si>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</si>
  <si>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</si>
  <si>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</si>
  <si>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Амортизация накопленным итогом</t>
  </si>
  <si>
    <t>Дисконтированный денежный поток (PV)</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</si>
  <si>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</si>
  <si>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</si>
  <si>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</si>
  <si>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</si>
  <si>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</si>
  <si>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</si>
  <si>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2.1.</t>
  </si>
  <si>
    <t>2.2.</t>
  </si>
  <si>
    <t>3.1.</t>
  </si>
  <si>
    <t>3.2.</t>
  </si>
  <si>
    <t>3.3.</t>
  </si>
  <si>
    <t>3.4.</t>
  </si>
  <si>
    <t>3.5.</t>
  </si>
  <si>
    <t>выполняется</t>
  </si>
  <si>
    <t>Цели (указать укрупненные цели в соответствии с приложением ___)</t>
  </si>
  <si>
    <t>1.12.</t>
  </si>
  <si>
    <t>3.7.</t>
  </si>
  <si>
    <t>Сметная стоимость проекта в ценах _____ года с НДС, млн. руб.</t>
  </si>
  <si>
    <t>Описание состава объектов инвестиционной деятельности их количества и характеристик в отношении каждого такого объекта</t>
  </si>
  <si>
    <t>% оплаты по объекту (предоплата)</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</si>
  <si>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</si>
  <si>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3.8</t>
  </si>
  <si>
    <t>3.9</t>
  </si>
  <si>
    <t>4.8</t>
  </si>
  <si>
    <t>4.9</t>
  </si>
  <si>
    <t>5.7</t>
  </si>
  <si>
    <t>5.8</t>
  </si>
  <si>
    <t>7.6</t>
  </si>
  <si>
    <t>7.7</t>
  </si>
  <si>
    <t>Прочие инвестиционные проекты</t>
  </si>
  <si>
    <t>отсутствует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</si>
  <si>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</si>
  <si>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</si>
  <si>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</si>
  <si>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отсутствуют</t>
  </si>
  <si>
    <t>выделение этапов не предусматривается</t>
  </si>
  <si>
    <t>т.у</t>
  </si>
  <si>
    <t>шт.</t>
  </si>
  <si>
    <t>Приобретение</t>
  </si>
  <si>
    <t>З</t>
  </si>
  <si>
    <t>всего оплачено по объекту, млн. руб. с НДС</t>
  </si>
  <si>
    <t>всего освоено по объекту, млн. руб. без НДС</t>
  </si>
  <si>
    <t>100</t>
  </si>
  <si>
    <t>от «__» _____ 2016 г. №___</t>
  </si>
  <si>
    <t>Пермское краевое государственное унитарное предприятие "Северные краевые электрические сети"</t>
  </si>
  <si>
    <t>Соликамский городской округ</t>
  </si>
  <si>
    <t xml:space="preserve">Оснащение ОВБ необходимым оборудованием для орагнизации бесперебойного электроснабжения объектов на период выполнения АВР </t>
  </si>
  <si>
    <t xml:space="preserve">ОВБ оснащена необходимым оборудованием для орагнизации бесперебойного электроснабжения объектов на период выполнения АВР </t>
  </si>
  <si>
    <t xml:space="preserve">Протокол Регионального штаба Пермского края по обеспечению надежности электроснабжения, рекомендации ЦИК ПК и ЕДДС по подготовке объектов, задействованных в процессе выборов </t>
  </si>
  <si>
    <t xml:space="preserve"> по состоянию на 01.01.2024</t>
  </si>
  <si>
    <t>по состоянию на 01.01.2024</t>
  </si>
  <si>
    <t>Факт на 01.01.2024</t>
  </si>
  <si>
    <t>ПКГУП СКЭС</t>
  </si>
  <si>
    <t>Пермский край, Соликамский Городской округ - г. Соликамск</t>
  </si>
  <si>
    <t>ПКГУП "СКЭС"</t>
  </si>
  <si>
    <t>Приобретение аппарата испытания диэлектриков СКАТ-70М, 1 шт</t>
  </si>
  <si>
    <t>O_СГЭС_30</t>
  </si>
  <si>
    <t>0,366 млн.руб. без НДС</t>
  </si>
  <si>
    <t>0,439 млн. руб. с НДС</t>
  </si>
  <si>
    <t>СКАТ-70М аппарат испытания диэлектриков с встроенным программным обеспечением</t>
  </si>
  <si>
    <t>0,439 млн.руб./шт</t>
  </si>
  <si>
    <t>02.11.2024</t>
  </si>
  <si>
    <t>аппарат испытания диэлектриков</t>
  </si>
  <si>
    <t>коммерческие предложения</t>
  </si>
  <si>
    <t>аукцион в электронной форме</t>
  </si>
  <si>
    <t>ООО "ЗЭО"       ООО "Электронприбор МСК"</t>
  </si>
  <si>
    <t>366,208         368,167</t>
  </si>
  <si>
    <t>ООО ЗЭО"</t>
  </si>
  <si>
    <t>3237170</t>
  </si>
  <si>
    <t>https://223.rts-tender.ru/</t>
  </si>
  <si>
    <t>октябрь 2024 года</t>
  </si>
  <si>
    <t>Аппарат испытания диэлектриков СКАТ-70М, 1 шт</t>
  </si>
  <si>
    <t>Год раскрытия информации: 2025 год</t>
  </si>
  <si>
    <t>22.11.2024</t>
  </si>
  <si>
    <t>показатель объема финансовых потребностей, необходимых для реализации
мероприятий, направленных на выполнение требований законодательства (Фтз )-0,439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</si>
</sst>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_₽_-;\-* #,##0\ _₽_-;_-* &quot;-&quot;\ _₽_-;_-@_-"/>
    <numFmt numFmtId="165" formatCode="_(* #,##0.00_);_(* \(#,##0.00\);_(* &quot;-&quot;??_);_(@_)"/>
    <numFmt numFmtId="166" formatCode="0.0%"/>
    <numFmt numFmtId="167" formatCode="_(* #,##0.00_);_(* \(#,##0.00\);_(* &quot;-&quot;_);_(@_)"/>
    <numFmt numFmtId="168" formatCode="#,##0.0"/>
    <numFmt numFmtId="169" formatCode="0.0"/>
  </numFmts>
  <fonts count="49" x14ac:knownFonts="1">
    <font>
      <sz val="11"/>
      <color theme="1"/>
      <name val="Calibri"/>
      <family val="2"/>
      <charset val="204"/>
      <scheme val="minor"/>
    </font>
    <font>
      <b/>
      <sz val="11"/>
      <color theme="1"/>
      <name val="Calibri"/>
      <family val="2"/>
      <charset val="204"/>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b/>
      <u/>
      <sz val="12"/>
      <color theme="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sz val="8"/>
      <color rgb="FF0070C0"/>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1"/>
      <color theme="1"/>
      <name val="Calibri"/>
      <family val="2"/>
      <scheme val="minor"/>
    </font>
    <font>
      <sz val="11"/>
      <color rgb="FF000000"/>
      <name val="SimSun"/>
      <family val="2"/>
      <charset val="204"/>
    </font>
    <font>
      <sz val="12"/>
      <color theme="0"/>
      <name val="Times New Roman"/>
      <family val="1"/>
      <charset val="204"/>
    </font>
    <font>
      <sz val="11"/>
      <color rgb="FFFF0000"/>
      <name val="Calibri"/>
      <family val="2"/>
      <charset val="204"/>
      <scheme val="minor"/>
    </font>
    <font>
      <sz val="12"/>
      <color rgb="FFFF0000"/>
      <name val="Arial"/>
      <family val="2"/>
      <charset val="204"/>
    </font>
    <font>
      <sz val="9"/>
      <color rgb="FFFF0000"/>
      <name val="Times New Roman"/>
      <family val="1"/>
      <charset val="204"/>
    </font>
    <font>
      <sz val="10"/>
      <color rgb="FFFF0000"/>
      <name val="Calibri"/>
      <family val="2"/>
      <charset val="204"/>
      <scheme val="minor"/>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4">
    <xf numFmtId="0" fontId="0" fillId="0" borderId="0"/>
    <xf numFmtId="0" fontId="9" fillId="0" borderId="0"/>
    <xf numFmtId="0" fontId="42" fillId="0" borderId="0"/>
    <xf numFmtId="0" fontId="43" fillId="0" borderId="0"/>
  </cellStyleXfs>
  <cellXfs count="292">
    <xf numFmtId="0" fontId="0" fillId="0" borderId="0" xfId="0"/>
    <xf numFmtId="0" fontId="0" fillId="0" borderId="1" xfId="0" applyBorder="1"/>
    <xf numFmtId="0" fontId="4"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10" fillId="0" borderId="0" xfId="0" applyFont="1" applyAlignment="1">
      <alignment horizontal="right"/>
    </xf>
    <xf numFmtId="0" fontId="11" fillId="0" borderId="0" xfId="0" applyFont="1" applyAlignment="1">
      <alignment horizontal="left" vertical="center"/>
    </xf>
    <xf numFmtId="0" fontId="12" fillId="0" borderId="0" xfId="0" applyFont="1"/>
    <xf numFmtId="0" fontId="13" fillId="0" borderId="0" xfId="0" applyFont="1"/>
    <xf numFmtId="0" fontId="14" fillId="0" borderId="0" xfId="0" applyFont="1"/>
    <xf numFmtId="0" fontId="14" fillId="0" borderId="1" xfId="0" applyFont="1" applyBorder="1" applyAlignment="1">
      <alignment horizontal="center" vertical="center"/>
    </xf>
    <xf numFmtId="49" fontId="5" fillId="0" borderId="1" xfId="0" applyNumberFormat="1" applyFont="1" applyBorder="1" applyAlignment="1">
      <alignment vertical="center"/>
    </xf>
    <xf numFmtId="0" fontId="5" fillId="0" borderId="1" xfId="0" applyFont="1" applyBorder="1" applyAlignment="1">
      <alignment vertical="center" wrapText="1"/>
    </xf>
    <xf numFmtId="0" fontId="5" fillId="0" borderId="4" xfId="0" applyFont="1" applyBorder="1" applyAlignment="1">
      <alignment vertical="center" wrapText="1"/>
    </xf>
    <xf numFmtId="0" fontId="9" fillId="0" borderId="4" xfId="0" applyFont="1" applyBorder="1" applyAlignment="1">
      <alignment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10" fillId="0" borderId="0" xfId="0" applyFont="1" applyAlignment="1">
      <alignment horizontal="right" vertical="center"/>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1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9" fillId="0" borderId="0" xfId="0" applyFont="1" applyAlignment="1">
      <alignment horizontal="right"/>
    </xf>
    <xf numFmtId="0" fontId="5" fillId="0" borderId="1" xfId="0" applyFont="1" applyBorder="1" applyAlignment="1">
      <alignment vertical="center"/>
    </xf>
    <xf numFmtId="0" fontId="17" fillId="0" borderId="4" xfId="0" applyFont="1" applyBorder="1" applyAlignment="1">
      <alignment horizontal="center" vertical="center" wrapText="1"/>
    </xf>
    <xf numFmtId="49" fontId="5" fillId="0" borderId="4" xfId="0" applyNumberFormat="1" applyFont="1" applyBorder="1" applyAlignment="1">
      <alignment vertical="center"/>
    </xf>
    <xf numFmtId="0" fontId="3" fillId="0" borderId="1" xfId="0" applyFont="1" applyBorder="1" applyAlignment="1">
      <alignment horizontal="center" vertical="center"/>
    </xf>
    <xf numFmtId="0" fontId="17" fillId="0" borderId="1" xfId="0" applyFont="1" applyBorder="1" applyAlignment="1">
      <alignment horizontal="center" vertical="center"/>
    </xf>
    <xf numFmtId="0" fontId="9" fillId="0" borderId="0" xfId="0" applyFont="1" applyAlignment="1">
      <alignment horizontal="left"/>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vertical="top" wrapText="1"/>
    </xf>
    <xf numFmtId="0" fontId="22" fillId="0" borderId="0" xfId="0" applyFont="1" applyAlignment="1">
      <alignment horizontal="left"/>
    </xf>
    <xf numFmtId="0" fontId="23" fillId="0" borderId="0" xfId="0" applyFont="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center" vertical="top"/>
    </xf>
    <xf numFmtId="0" fontId="25"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1" xfId="0" applyFont="1" applyBorder="1" applyAlignment="1">
      <alignment horizontal="center" vertical="top"/>
    </xf>
    <xf numFmtId="0" fontId="1" fillId="0" borderId="10" xfId="0" applyFont="1" applyBorder="1" applyAlignment="1">
      <alignment horizontal="center" vertical="center"/>
    </xf>
    <xf numFmtId="0" fontId="1" fillId="0" borderId="0" xfId="0" applyFont="1"/>
    <xf numFmtId="0" fontId="1" fillId="0" borderId="10" xfId="0" applyFont="1" applyBorder="1" applyAlignment="1">
      <alignment horizontal="center" vertical="center" wrapText="1"/>
    </xf>
    <xf numFmtId="0" fontId="1" fillId="0" borderId="4" xfId="0" applyFont="1" applyBorder="1" applyAlignment="1">
      <alignment horizontal="center" vertical="center"/>
    </xf>
    <xf numFmtId="0" fontId="18" fillId="0" borderId="0" xfId="0" applyFont="1"/>
    <xf numFmtId="2" fontId="26" fillId="0" borderId="0" xfId="0" applyNumberFormat="1" applyFont="1" applyAlignment="1">
      <alignment horizontal="right" vertical="top" wrapText="1"/>
    </xf>
    <xf numFmtId="0" fontId="18" fillId="0" borderId="0" xfId="0" applyFont="1" applyAlignment="1">
      <alignment horizontal="right"/>
    </xf>
    <xf numFmtId="0" fontId="19" fillId="0" borderId="20" xfId="0" applyFont="1" applyBorder="1" applyAlignment="1">
      <alignment horizontal="justify"/>
    </xf>
    <xf numFmtId="0" fontId="19" fillId="0" borderId="20" xfId="0" applyFont="1" applyBorder="1" applyAlignment="1">
      <alignment vertical="top" wrapText="1"/>
    </xf>
    <xf numFmtId="0" fontId="19" fillId="0" borderId="22" xfId="0" applyFont="1" applyBorder="1" applyAlignment="1">
      <alignment vertical="top" wrapText="1"/>
    </xf>
    <xf numFmtId="0" fontId="19" fillId="0" borderId="21" xfId="0" applyFont="1" applyBorder="1" applyAlignment="1">
      <alignment vertical="top" wrapText="1"/>
    </xf>
    <xf numFmtId="0" fontId="18" fillId="0" borderId="20" xfId="0" applyFont="1" applyBorder="1" applyAlignment="1">
      <alignment horizontal="justify" vertical="top" wrapText="1"/>
    </xf>
    <xf numFmtId="0" fontId="18" fillId="0" borderId="21" xfId="0" applyFont="1" applyBorder="1" applyAlignment="1">
      <alignment vertical="top" wrapText="1"/>
    </xf>
    <xf numFmtId="0" fontId="18" fillId="0" borderId="23" xfId="0" applyFont="1" applyBorder="1" applyAlignment="1">
      <alignment vertical="top" wrapText="1"/>
    </xf>
    <xf numFmtId="0" fontId="19" fillId="0" borderId="22" xfId="0" applyFont="1" applyBorder="1" applyAlignment="1">
      <alignment horizontal="justify" vertical="top" wrapText="1"/>
    </xf>
    <xf numFmtId="0" fontId="19" fillId="0" borderId="20" xfId="0" applyFont="1" applyBorder="1" applyAlignment="1">
      <alignment horizontal="justify" vertical="top" wrapText="1"/>
    </xf>
    <xf numFmtId="0" fontId="19" fillId="0" borderId="21" xfId="0" applyFont="1" applyBorder="1" applyAlignment="1">
      <alignment horizontal="left" vertical="center" wrapText="1"/>
    </xf>
    <xf numFmtId="0" fontId="19" fillId="0" borderId="21" xfId="0" applyFont="1" applyBorder="1" applyAlignment="1">
      <alignment horizontal="center" vertical="center" wrapText="1"/>
    </xf>
    <xf numFmtId="0" fontId="18" fillId="0" borderId="22" xfId="0" applyFont="1" applyBorder="1"/>
    <xf numFmtId="0" fontId="18" fillId="0" borderId="0" xfId="0" applyFont="1" applyAlignment="1">
      <alignment horizontal="center" vertical="center"/>
    </xf>
    <xf numFmtId="0" fontId="20" fillId="0" borderId="0" xfId="0" applyFont="1"/>
    <xf numFmtId="0" fontId="20" fillId="0" borderId="0" xfId="0" applyFont="1" applyAlignment="1">
      <alignment horizontal="center" vertical="center"/>
    </xf>
    <xf numFmtId="0" fontId="20" fillId="0" borderId="0" xfId="0" applyFont="1" applyAlignment="1">
      <alignment vertical="center"/>
    </xf>
    <xf numFmtId="0" fontId="16" fillId="0" borderId="0" xfId="0" applyFont="1"/>
    <xf numFmtId="0" fontId="32" fillId="0" borderId="0" xfId="0" applyFont="1" applyAlignment="1">
      <alignment vertical="center"/>
    </xf>
    <xf numFmtId="0" fontId="5" fillId="0" borderId="0" xfId="0" applyFont="1"/>
    <xf numFmtId="0" fontId="9" fillId="0" borderId="0" xfId="0" applyFont="1" applyAlignment="1">
      <alignment horizontal="left" vertical="center" wrapText="1"/>
    </xf>
    <xf numFmtId="0" fontId="0" fillId="0" borderId="1" xfId="0" applyBorder="1" applyAlignment="1">
      <alignment vertical="top" wrapText="1"/>
    </xf>
    <xf numFmtId="49" fontId="5" fillId="0" borderId="1" xfId="0" applyNumberFormat="1" applyFont="1" applyBorder="1" applyAlignment="1">
      <alignment horizontal="center" vertical="center" wrapText="1"/>
    </xf>
    <xf numFmtId="2" fontId="18" fillId="0" borderId="20" xfId="0" applyNumberFormat="1" applyFont="1" applyBorder="1" applyAlignment="1">
      <alignment horizontal="left" vertical="top" wrapText="1"/>
    </xf>
    <xf numFmtId="0" fontId="9" fillId="0" borderId="1" xfId="0" applyFont="1" applyBorder="1" applyAlignment="1">
      <alignment horizontal="left" vertical="center"/>
    </xf>
    <xf numFmtId="49" fontId="41" fillId="0" borderId="1" xfId="0" applyNumberFormat="1" applyFont="1" applyBorder="1" applyAlignment="1">
      <alignment wrapText="1"/>
    </xf>
    <xf numFmtId="0" fontId="5" fillId="0" borderId="0" xfId="0" applyFont="1" applyAlignment="1">
      <alignment horizontal="right" vertical="center"/>
    </xf>
    <xf numFmtId="0" fontId="18" fillId="0" borderId="0" xfId="0" applyFont="1" applyAlignment="1">
      <alignment horizontal="right" vertical="center"/>
    </xf>
    <xf numFmtId="0" fontId="17" fillId="0" borderId="0" xfId="0" applyFont="1" applyAlignment="1">
      <alignment horizontal="center"/>
    </xf>
    <xf numFmtId="0" fontId="30" fillId="0" borderId="19" xfId="0" applyFont="1" applyBorder="1" applyAlignment="1">
      <alignment horizontal="center" vertical="center"/>
    </xf>
    <xf numFmtId="0" fontId="15" fillId="0" borderId="0" xfId="0" applyFont="1"/>
    <xf numFmtId="0" fontId="29" fillId="0" borderId="0" xfId="0" applyFont="1"/>
    <xf numFmtId="0" fontId="28" fillId="0" borderId="16" xfId="0" applyFont="1" applyBorder="1" applyAlignment="1">
      <alignment vertical="center"/>
    </xf>
    <xf numFmtId="0" fontId="28" fillId="0" borderId="0" xfId="0" applyFont="1"/>
    <xf numFmtId="165" fontId="4"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4" fillId="0" borderId="1" xfId="0" applyNumberFormat="1" applyFont="1" applyBorder="1" applyAlignment="1">
      <alignment horizontal="center" vertical="center" wrapText="1"/>
    </xf>
    <xf numFmtId="0" fontId="0" fillId="0" borderId="0" xfId="0" applyAlignment="1">
      <alignment horizontal="center" vertical="center" wrapText="1"/>
    </xf>
    <xf numFmtId="0" fontId="31" fillId="0" borderId="0" xfId="0" applyFont="1" applyAlignment="1">
      <alignment horizontal="center" vertical="center"/>
    </xf>
    <xf numFmtId="0" fontId="28" fillId="0" borderId="0" xfId="0" applyFont="1" applyAlignment="1">
      <alignment horizontal="center" vertical="center"/>
    </xf>
    <xf numFmtId="0" fontId="28" fillId="0" borderId="18" xfId="0" applyFont="1" applyBorder="1" applyAlignment="1">
      <alignment vertical="center"/>
    </xf>
    <xf numFmtId="10" fontId="28" fillId="0" borderId="0" xfId="0" applyNumberFormat="1" applyFont="1"/>
    <xf numFmtId="0" fontId="28" fillId="0" borderId="19" xfId="0" applyFont="1" applyBorder="1" applyAlignment="1">
      <alignment horizontal="left" vertical="center"/>
    </xf>
    <xf numFmtId="0" fontId="28" fillId="0" borderId="17" xfId="0" applyFont="1" applyBorder="1" applyAlignment="1">
      <alignment horizontal="center" vertical="center"/>
    </xf>
    <xf numFmtId="0" fontId="30" fillId="0" borderId="16" xfId="0" applyFont="1" applyBorder="1" applyAlignment="1">
      <alignment vertical="center"/>
    </xf>
    <xf numFmtId="10" fontId="28" fillId="0" borderId="1" xfId="0" applyNumberFormat="1" applyFont="1" applyBorder="1" applyAlignment="1">
      <alignment horizontal="center" vertical="center"/>
    </xf>
    <xf numFmtId="3" fontId="4" fillId="0" borderId="14" xfId="0" applyNumberFormat="1" applyFont="1" applyBorder="1" applyAlignment="1">
      <alignment horizontal="center" vertical="center"/>
    </xf>
    <xf numFmtId="0" fontId="28" fillId="0" borderId="0" xfId="0" applyFont="1" applyAlignment="1">
      <alignment vertical="center"/>
    </xf>
    <xf numFmtId="4" fontId="15" fillId="0" borderId="0" xfId="0" applyNumberFormat="1" applyFont="1" applyAlignment="1">
      <alignment vertical="center"/>
    </xf>
    <xf numFmtId="0" fontId="30" fillId="0" borderId="19" xfId="0" applyFont="1" applyBorder="1" applyAlignment="1">
      <alignment horizontal="left" vertical="center"/>
    </xf>
    <xf numFmtId="3" fontId="28" fillId="0" borderId="0" xfId="0" applyNumberFormat="1" applyFont="1"/>
    <xf numFmtId="3" fontId="28" fillId="0" borderId="17" xfId="0" applyNumberFormat="1" applyFont="1" applyBorder="1" applyAlignment="1">
      <alignment horizontal="center" vertical="center"/>
    </xf>
    <xf numFmtId="3" fontId="30" fillId="0" borderId="2" xfId="0" applyNumberFormat="1" applyFont="1" applyBorder="1" applyAlignment="1">
      <alignment horizontal="center" vertical="center"/>
    </xf>
    <xf numFmtId="3" fontId="30" fillId="0" borderId="1" xfId="0" applyNumberFormat="1" applyFont="1" applyBorder="1" applyAlignment="1">
      <alignment horizontal="center" vertical="center"/>
    </xf>
    <xf numFmtId="0" fontId="28" fillId="0" borderId="16" xfId="0" applyFont="1" applyBorder="1" applyAlignment="1">
      <alignment horizontal="left" vertical="center" indent="2"/>
    </xf>
    <xf numFmtId="3" fontId="28" fillId="0" borderId="1" xfId="0" applyNumberFormat="1" applyFont="1" applyBorder="1" applyAlignment="1">
      <alignment horizontal="center" vertical="center"/>
    </xf>
    <xf numFmtId="3" fontId="4" fillId="0" borderId="1" xfId="0" applyNumberFormat="1" applyFont="1" applyBorder="1" applyAlignment="1">
      <alignment horizontal="center" vertical="center"/>
    </xf>
    <xf numFmtId="0" fontId="30" fillId="0" borderId="16" xfId="0" applyFont="1" applyBorder="1" applyAlignment="1">
      <alignment vertical="center" wrapText="1"/>
    </xf>
    <xf numFmtId="0" fontId="30" fillId="0" borderId="18" xfId="0" applyFont="1" applyBorder="1" applyAlignment="1">
      <alignment vertical="center"/>
    </xf>
    <xf numFmtId="3" fontId="30" fillId="0" borderId="14" xfId="0" applyNumberFormat="1" applyFont="1" applyBorder="1" applyAlignment="1">
      <alignment horizontal="center" vertical="center"/>
    </xf>
    <xf numFmtId="3" fontId="28" fillId="0" borderId="0" xfId="0" applyNumberFormat="1" applyFont="1" applyAlignment="1">
      <alignment horizontal="center" vertical="center"/>
    </xf>
    <xf numFmtId="4" fontId="36" fillId="0" borderId="17" xfId="0" applyNumberFormat="1" applyFont="1" applyBorder="1" applyAlignment="1">
      <alignment horizontal="center" vertical="center"/>
    </xf>
    <xf numFmtId="4" fontId="28" fillId="0" borderId="1" xfId="0" applyNumberFormat="1" applyFont="1" applyBorder="1" applyAlignment="1">
      <alignment horizontal="center" vertical="center"/>
    </xf>
    <xf numFmtId="0" fontId="30" fillId="0" borderId="16" xfId="0" applyFont="1" applyBorder="1" applyAlignment="1">
      <alignment horizontal="left" vertical="top"/>
    </xf>
    <xf numFmtId="166" fontId="18" fillId="0" borderId="1" xfId="0" applyNumberFormat="1" applyFont="1" applyBorder="1" applyAlignment="1">
      <alignment vertical="center"/>
    </xf>
    <xf numFmtId="167" fontId="19" fillId="0" borderId="1" xfId="0" applyNumberFormat="1" applyFont="1" applyBorder="1" applyAlignment="1">
      <alignment vertical="center"/>
    </xf>
    <xf numFmtId="0" fontId="30" fillId="0" borderId="15" xfId="0" applyFont="1" applyBorder="1" applyAlignment="1">
      <alignment vertical="center"/>
    </xf>
    <xf numFmtId="0" fontId="37" fillId="0" borderId="1" xfId="0" applyFont="1" applyBorder="1" applyAlignment="1">
      <alignment vertical="center"/>
    </xf>
    <xf numFmtId="49" fontId="29" fillId="0" borderId="0" xfId="0" applyNumberFormat="1" applyFont="1" applyAlignment="1">
      <alignment vertical="center"/>
    </xf>
    <xf numFmtId="49" fontId="29" fillId="0" borderId="0" xfId="0" applyNumberFormat="1" applyFont="1"/>
    <xf numFmtId="2" fontId="29" fillId="0" borderId="0" xfId="0" applyNumberFormat="1" applyFont="1"/>
    <xf numFmtId="0" fontId="37" fillId="0" borderId="0" xfId="0" applyFont="1"/>
    <xf numFmtId="1" fontId="38" fillId="0" borderId="1" xfId="0" applyNumberFormat="1" applyFont="1" applyBorder="1" applyAlignment="1">
      <alignment horizontal="center" vertical="center"/>
    </xf>
    <xf numFmtId="0" fontId="40" fillId="0" borderId="1" xfId="0" applyFont="1" applyBorder="1"/>
    <xf numFmtId="164" fontId="39" fillId="0" borderId="1" xfId="0" applyNumberFormat="1" applyFont="1" applyBorder="1"/>
    <xf numFmtId="0" fontId="0" fillId="0" borderId="0" xfId="0" applyAlignment="1">
      <alignment vertical="center" wrapText="1"/>
    </xf>
    <xf numFmtId="167" fontId="9" fillId="0" borderId="0" xfId="0" applyNumberFormat="1" applyFont="1" applyAlignment="1">
      <alignment vertical="center"/>
    </xf>
    <xf numFmtId="0" fontId="9" fillId="0" borderId="1" xfId="0" applyFont="1" applyBorder="1" applyAlignment="1">
      <alignment vertical="center" wrapText="1"/>
    </xf>
    <xf numFmtId="4" fontId="5" fillId="0" borderId="1" xfId="0" applyNumberFormat="1" applyFont="1" applyBorder="1" applyAlignment="1">
      <alignment vertical="center" wrapText="1"/>
    </xf>
    <xf numFmtId="0" fontId="9" fillId="0" borderId="0" xfId="0" applyFont="1"/>
    <xf numFmtId="0" fontId="20" fillId="0" borderId="1" xfId="0" applyFont="1" applyBorder="1" applyAlignment="1">
      <alignment horizontal="center" vertical="top" wrapText="1"/>
    </xf>
    <xf numFmtId="49" fontId="20" fillId="0" borderId="1" xfId="0" applyNumberFormat="1" applyFont="1" applyBorder="1" applyAlignment="1">
      <alignment horizontal="center" vertical="top" wrapText="1"/>
    </xf>
    <xf numFmtId="49" fontId="20" fillId="0" borderId="1" xfId="0" applyNumberFormat="1" applyFont="1" applyBorder="1" applyAlignment="1">
      <alignment vertical="top" wrapText="1"/>
    </xf>
    <xf numFmtId="49" fontId="20" fillId="0" borderId="1" xfId="0" applyNumberFormat="1" applyFont="1" applyBorder="1" applyAlignment="1">
      <alignment horizontal="center" vertical="center" wrapText="1"/>
    </xf>
    <xf numFmtId="49" fontId="9" fillId="0" borderId="1" xfId="0" applyNumberFormat="1" applyFont="1" applyBorder="1"/>
    <xf numFmtId="49" fontId="9" fillId="0" borderId="1" xfId="0" applyNumberFormat="1" applyFont="1" applyBorder="1" applyAlignment="1">
      <alignment vertical="top" wrapText="1"/>
    </xf>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1" xfId="0" applyNumberFormat="1" applyFont="1" applyBorder="1" applyAlignment="1">
      <alignment horizontal="justify" vertical="top" wrapText="1"/>
    </xf>
    <xf numFmtId="49" fontId="9" fillId="0" borderId="0" xfId="0" applyNumberFormat="1" applyFont="1" applyAlignment="1">
      <alignment vertical="top" wrapText="1"/>
    </xf>
    <xf numFmtId="0" fontId="5" fillId="0" borderId="0" xfId="0" applyFont="1" applyAlignment="1">
      <alignment horizontal="center" vertical="center"/>
    </xf>
    <xf numFmtId="0" fontId="30" fillId="0" borderId="0" xfId="0" applyFont="1" applyAlignment="1">
      <alignment horizontal="center"/>
    </xf>
    <xf numFmtId="4" fontId="18" fillId="0" borderId="20" xfId="0" applyNumberFormat="1" applyFont="1" applyBorder="1" applyAlignment="1">
      <alignment horizontal="justify" vertical="top" wrapText="1"/>
    </xf>
    <xf numFmtId="0" fontId="9" fillId="0" borderId="0" xfId="0" applyFont="1" applyAlignment="1">
      <alignment horizontal="left" wrapText="1"/>
    </xf>
    <xf numFmtId="1" fontId="19" fillId="0" borderId="0" xfId="0" applyNumberFormat="1" applyFont="1" applyAlignment="1">
      <alignment horizontal="left" vertical="top"/>
    </xf>
    <xf numFmtId="49" fontId="18" fillId="0" borderId="0" xfId="0" applyNumberFormat="1" applyFont="1" applyAlignment="1">
      <alignment horizontal="left" vertical="top" wrapText="1"/>
    </xf>
    <xf numFmtId="49" fontId="18" fillId="0" borderId="0" xfId="0" applyNumberFormat="1" applyFont="1" applyAlignment="1">
      <alignment horizontal="left" vertical="top"/>
    </xf>
    <xf numFmtId="0" fontId="9" fillId="0" borderId="1" xfId="0" applyFont="1" applyBorder="1" applyAlignment="1">
      <alignment horizontal="center" vertical="center" wrapText="1"/>
    </xf>
    <xf numFmtId="0" fontId="18" fillId="0" borderId="20" xfId="0" applyFont="1" applyBorder="1" applyAlignment="1">
      <alignment horizontal="justify" vertical="top"/>
    </xf>
    <xf numFmtId="0" fontId="18" fillId="0" borderId="21" xfId="0" applyFont="1" applyBorder="1" applyAlignment="1">
      <alignment horizontal="justify"/>
    </xf>
    <xf numFmtId="0" fontId="18" fillId="0" borderId="20" xfId="0" applyFont="1" applyBorder="1" applyAlignment="1">
      <alignment horizontal="justify"/>
    </xf>
    <xf numFmtId="0" fontId="18" fillId="0" borderId="28" xfId="0" applyFont="1" applyBorder="1" applyAlignment="1">
      <alignment horizontal="justify" vertical="top" wrapText="1"/>
    </xf>
    <xf numFmtId="0" fontId="44" fillId="0" borderId="0" xfId="0" applyFont="1"/>
    <xf numFmtId="4" fontId="18" fillId="0" borderId="20" xfId="0" applyNumberFormat="1" applyFont="1" applyBorder="1" applyAlignment="1">
      <alignment horizontal="left" vertical="top" wrapText="1"/>
    </xf>
    <xf numFmtId="4" fontId="18" fillId="0" borderId="29" xfId="0" quotePrefix="1" applyNumberFormat="1" applyFont="1" applyBorder="1" applyAlignment="1">
      <alignment horizontal="justify" vertical="top" wrapText="1"/>
    </xf>
    <xf numFmtId="4" fontId="18" fillId="0" borderId="27" xfId="0" applyNumberFormat="1" applyFont="1" applyBorder="1" applyAlignment="1">
      <alignment horizontal="justify" vertical="top" wrapText="1"/>
    </xf>
    <xf numFmtId="0" fontId="18" fillId="0" borderId="22" xfId="0" applyFont="1" applyBorder="1" applyAlignment="1">
      <alignment vertical="top" wrapText="1"/>
    </xf>
    <xf numFmtId="0" fontId="18" fillId="0" borderId="20" xfId="0" applyFont="1" applyBorder="1" applyAlignment="1">
      <alignment vertical="top" wrapText="1"/>
    </xf>
    <xf numFmtId="0" fontId="18" fillId="0" borderId="29" xfId="0" applyFont="1" applyBorder="1" applyAlignment="1">
      <alignment vertical="top" wrapText="1"/>
    </xf>
    <xf numFmtId="0" fontId="18" fillId="0" borderId="27" xfId="0" applyFont="1" applyBorder="1" applyAlignment="1">
      <alignment horizontal="justify" vertical="top" wrapText="1"/>
    </xf>
    <xf numFmtId="0" fontId="18" fillId="0" borderId="29" xfId="0" applyFont="1" applyBorder="1" applyAlignment="1">
      <alignment horizontal="justify" vertical="top" wrapText="1"/>
    </xf>
    <xf numFmtId="0" fontId="10" fillId="0" borderId="0" xfId="0" applyFont="1"/>
    <xf numFmtId="0" fontId="32" fillId="0" borderId="0" xfId="0" applyFont="1" applyAlignment="1">
      <alignment vertical="center" wrapText="1"/>
    </xf>
    <xf numFmtId="0" fontId="20" fillId="0" borderId="1" xfId="0" applyFont="1" applyBorder="1" applyAlignment="1">
      <alignment horizontal="center" vertical="center" textRotation="90" wrapText="1"/>
    </xf>
    <xf numFmtId="0" fontId="20" fillId="0" borderId="1" xfId="0" applyFont="1" applyBorder="1" applyAlignment="1">
      <alignment horizontal="left" vertical="center" wrapText="1"/>
    </xf>
    <xf numFmtId="4" fontId="20"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4" fontId="24" fillId="0" borderId="2" xfId="0" applyNumberFormat="1" applyFont="1" applyBorder="1" applyAlignment="1">
      <alignment horizontal="center" vertical="center" wrapText="1"/>
    </xf>
    <xf numFmtId="0" fontId="9" fillId="0" borderId="6" xfId="0" applyFont="1" applyBorder="1" applyAlignment="1">
      <alignment horizontal="left" vertical="center" wrapText="1"/>
    </xf>
    <xf numFmtId="0" fontId="24" fillId="0" borderId="1" xfId="0" applyFont="1" applyBorder="1" applyAlignment="1">
      <alignment horizontal="left" vertical="center" wrapText="1"/>
    </xf>
    <xf numFmtId="4" fontId="24"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4" fontId="21" fillId="0" borderId="1" xfId="0" applyNumberFormat="1" applyFont="1" applyBorder="1" applyAlignment="1">
      <alignment horizontal="center" vertical="center" wrapText="1"/>
    </xf>
    <xf numFmtId="0" fontId="24" fillId="0" borderId="2" xfId="0" applyFont="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wrapText="1"/>
    </xf>
    <xf numFmtId="0" fontId="9" fillId="0" borderId="0" xfId="0" applyFont="1" applyAlignment="1">
      <alignment vertical="center" wrapText="1"/>
    </xf>
    <xf numFmtId="0" fontId="18" fillId="0" borderId="21" xfId="0" applyFont="1" applyBorder="1" applyAlignment="1">
      <alignment horizontal="left" vertical="top" wrapText="1"/>
    </xf>
    <xf numFmtId="0" fontId="18" fillId="0" borderId="23" xfId="0" applyFont="1" applyBorder="1" applyAlignment="1">
      <alignment horizontal="left" vertical="top" wrapText="1"/>
    </xf>
    <xf numFmtId="0" fontId="25" fillId="0" borderId="0" xfId="0" applyFont="1" applyAlignment="1">
      <alignment horizontal="center"/>
    </xf>
    <xf numFmtId="0" fontId="20" fillId="0" borderId="0" xfId="0" applyFont="1" applyAlignment="1">
      <alignment horizontal="center" vertical="top" wrapText="1"/>
    </xf>
    <xf numFmtId="0" fontId="20" fillId="0" borderId="10" xfId="0" applyFont="1" applyBorder="1" applyAlignment="1">
      <alignment horizontal="center" vertical="center" wrapText="1"/>
    </xf>
    <xf numFmtId="1" fontId="14"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168" fontId="14" fillId="0" borderId="1"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14" fillId="0" borderId="0" xfId="0" applyFont="1" applyAlignment="1">
      <alignment vertical="center" wrapText="1"/>
    </xf>
    <xf numFmtId="0" fontId="28" fillId="0" borderId="1" xfId="0" applyFont="1" applyBorder="1" applyAlignment="1">
      <alignment horizontal="center" vertical="center"/>
    </xf>
    <xf numFmtId="4" fontId="28" fillId="0" borderId="25" xfId="0" applyNumberFormat="1" applyFont="1" applyBorder="1" applyAlignment="1">
      <alignment horizontal="center" vertical="center"/>
    </xf>
    <xf numFmtId="0" fontId="5" fillId="0" borderId="0" xfId="0" applyFont="1" applyAlignment="1">
      <alignment horizontal="left" vertical="center"/>
    </xf>
    <xf numFmtId="0" fontId="30" fillId="0" borderId="24" xfId="0" applyFont="1" applyBorder="1" applyAlignment="1">
      <alignment horizontal="center" vertical="center"/>
    </xf>
    <xf numFmtId="3" fontId="28" fillId="0" borderId="25" xfId="0" applyNumberFormat="1" applyFont="1" applyBorder="1" applyAlignment="1">
      <alignment horizontal="center" vertical="center"/>
    </xf>
    <xf numFmtId="9" fontId="28" fillId="0" borderId="25" xfId="0" applyNumberFormat="1" applyFont="1" applyBorder="1" applyAlignment="1">
      <alignment horizontal="center" vertical="center"/>
    </xf>
    <xf numFmtId="166" fontId="28" fillId="0" borderId="25" xfId="0" applyNumberFormat="1" applyFont="1" applyBorder="1" applyAlignment="1">
      <alignment horizontal="center" vertical="center"/>
    </xf>
    <xf numFmtId="0" fontId="28" fillId="0" borderId="25" xfId="0" applyFont="1" applyBorder="1" applyAlignment="1">
      <alignment horizontal="center" vertical="center"/>
    </xf>
    <xf numFmtId="10" fontId="28" fillId="0" borderId="25" xfId="0" applyNumberFormat="1" applyFont="1" applyBorder="1" applyAlignment="1">
      <alignment horizontal="center" vertical="center"/>
    </xf>
    <xf numFmtId="10" fontId="28" fillId="0" borderId="26" xfId="0" applyNumberFormat="1" applyFont="1" applyBorder="1" applyAlignment="1">
      <alignment horizontal="center" vertical="center"/>
    </xf>
    <xf numFmtId="3" fontId="28" fillId="0" borderId="2" xfId="0" applyNumberFormat="1" applyFont="1" applyBorder="1" applyAlignment="1">
      <alignment horizontal="center" vertical="center"/>
    </xf>
    <xf numFmtId="3" fontId="28" fillId="0" borderId="14" xfId="0" applyNumberFormat="1" applyFont="1" applyBorder="1" applyAlignment="1">
      <alignment horizontal="center" vertical="center"/>
    </xf>
    <xf numFmtId="1" fontId="37" fillId="0" borderId="1" xfId="0" applyNumberFormat="1" applyFont="1" applyBorder="1" applyAlignment="1">
      <alignment horizontal="left" vertical="center"/>
    </xf>
    <xf numFmtId="0" fontId="37" fillId="0" borderId="1" xfId="0" applyFont="1" applyBorder="1" applyAlignment="1">
      <alignment horizontal="left" vertical="center"/>
    </xf>
    <xf numFmtId="0" fontId="39" fillId="0" borderId="1" xfId="0" applyFont="1" applyBorder="1"/>
    <xf numFmtId="0" fontId="37" fillId="0" borderId="1" xfId="0" applyFont="1" applyBorder="1"/>
    <xf numFmtId="0" fontId="46" fillId="0" borderId="0" xfId="0" applyFont="1"/>
    <xf numFmtId="0" fontId="47" fillId="0" borderId="0" xfId="0" applyFont="1"/>
    <xf numFmtId="0" fontId="45" fillId="0" borderId="0" xfId="0" applyFont="1"/>
    <xf numFmtId="0" fontId="48" fillId="0" borderId="0" xfId="0" applyFont="1"/>
    <xf numFmtId="164" fontId="45" fillId="0" borderId="0" xfId="0" applyNumberFormat="1" applyFont="1"/>
    <xf numFmtId="49" fontId="5" fillId="0" borderId="4"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3" xfId="0" applyNumberFormat="1" applyFont="1" applyBorder="1" applyAlignment="1">
      <alignment horizontal="center" vertical="center"/>
    </xf>
    <xf numFmtId="0" fontId="20"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0" xfId="0" applyFont="1" applyAlignment="1">
      <alignment horizontal="center" vertical="center"/>
    </xf>
    <xf numFmtId="0" fontId="32" fillId="0" borderId="0" xfId="0" applyFont="1" applyAlignment="1">
      <alignment horizontal="center" vertical="center"/>
    </xf>
    <xf numFmtId="0" fontId="32" fillId="0" borderId="0" xfId="0" applyFont="1" applyAlignment="1">
      <alignment horizontal="center" vertical="center" wrapText="1"/>
    </xf>
    <xf numFmtId="0" fontId="2" fillId="0" borderId="0" xfId="0" applyFont="1" applyAlignment="1">
      <alignment horizontal="center" vertical="center"/>
    </xf>
    <xf numFmtId="0" fontId="5" fillId="0" borderId="11" xfId="0" applyFont="1" applyBorder="1" applyAlignment="1">
      <alignment vertical="center"/>
    </xf>
    <xf numFmtId="0" fontId="17" fillId="0" borderId="1"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2" xfId="0" applyFont="1" applyBorder="1" applyAlignment="1">
      <alignment horizontal="center" vertical="center" wrapText="1"/>
    </xf>
    <xf numFmtId="0" fontId="3"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9" fillId="0" borderId="11" xfId="0" applyFont="1" applyBorder="1" applyAlignment="1">
      <alignment horizontal="left" vertical="center"/>
    </xf>
    <xf numFmtId="0" fontId="20" fillId="0" borderId="10" xfId="0" applyFont="1" applyBorder="1" applyAlignment="1">
      <alignment horizontal="center" vertical="center"/>
    </xf>
    <xf numFmtId="0" fontId="20" fillId="0" borderId="6" xfId="0" applyFont="1" applyBorder="1" applyAlignment="1">
      <alignment horizontal="center" vertical="center"/>
    </xf>
    <xf numFmtId="0" fontId="20" fillId="0" borderId="2" xfId="0" applyFont="1" applyBorder="1" applyAlignment="1">
      <alignment horizontal="center" vertical="center"/>
    </xf>
    <xf numFmtId="0" fontId="20" fillId="0" borderId="9"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2" xfId="0" applyFont="1" applyBorder="1" applyAlignment="1">
      <alignment horizontal="center" vertical="center" wrapText="1"/>
    </xf>
    <xf numFmtId="49" fontId="9" fillId="0" borderId="0" xfId="0" applyNumberFormat="1" applyFont="1" applyAlignment="1">
      <alignment horizontal="left" vertical="top"/>
    </xf>
    <xf numFmtId="0" fontId="20" fillId="0" borderId="6" xfId="0" applyFont="1" applyBorder="1" applyAlignment="1">
      <alignment horizontal="center" vertical="center" wrapText="1"/>
    </xf>
    <xf numFmtId="0" fontId="13" fillId="0" borderId="0" xfId="0" applyFont="1" applyAlignment="1">
      <alignment horizontal="center"/>
    </xf>
    <xf numFmtId="0" fontId="16" fillId="0" borderId="0" xfId="0" applyFont="1" applyAlignment="1">
      <alignment horizontal="center"/>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3" fillId="0" borderId="0" xfId="0" applyFont="1" applyAlignment="1">
      <alignment horizontal="center" vertical="center"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3" xfId="0" applyFont="1" applyBorder="1" applyAlignment="1">
      <alignment horizontal="center" vertical="center" wrapText="1"/>
    </xf>
    <xf numFmtId="0" fontId="28" fillId="0" borderId="1" xfId="0" applyFont="1" applyBorder="1" applyAlignment="1">
      <alignment horizontal="center" vertical="center"/>
    </xf>
    <xf numFmtId="0" fontId="4" fillId="0" borderId="1" xfId="0" applyFont="1" applyBorder="1" applyAlignment="1">
      <alignment horizontal="center" vertical="center" wrapText="1"/>
    </xf>
    <xf numFmtId="0" fontId="35" fillId="0" borderId="0" xfId="0" applyFont="1" applyAlignment="1">
      <alignment horizontal="center" vertical="center" wrapText="1"/>
    </xf>
    <xf numFmtId="0" fontId="30" fillId="0" borderId="0" xfId="0" applyFont="1" applyAlignment="1">
      <alignment horizontal="center"/>
    </xf>
    <xf numFmtId="0" fontId="17" fillId="0" borderId="0" xfId="0" applyFont="1" applyAlignment="1">
      <alignment horizontal="center" vertical="center"/>
    </xf>
    <xf numFmtId="0" fontId="33" fillId="0" borderId="0" xfId="0" applyFont="1" applyAlignment="1">
      <alignment horizontal="center" vertical="center"/>
    </xf>
    <xf numFmtId="0" fontId="34" fillId="0" borderId="0" xfId="0" applyFont="1" applyAlignment="1">
      <alignment horizontal="center" vertical="center"/>
    </xf>
    <xf numFmtId="0" fontId="20" fillId="0" borderId="1" xfId="0" applyFont="1" applyBorder="1" applyAlignment="1">
      <alignment horizontal="center" vertical="center" wrapText="1"/>
    </xf>
    <xf numFmtId="0" fontId="20" fillId="0" borderId="1" xfId="0" applyFont="1" applyBorder="1" applyAlignment="1">
      <alignment horizontal="center" vertical="center"/>
    </xf>
    <xf numFmtId="0" fontId="20" fillId="0" borderId="0" xfId="0" applyFont="1" applyAlignment="1">
      <alignment horizontal="center" vertical="top" wrapText="1"/>
    </xf>
    <xf numFmtId="0" fontId="20" fillId="0" borderId="0" xfId="0" applyFont="1" applyAlignment="1">
      <alignment horizontal="center"/>
    </xf>
    <xf numFmtId="0" fontId="20" fillId="0" borderId="4" xfId="0" applyFont="1" applyBorder="1" applyAlignment="1">
      <alignment horizontal="center" vertical="center"/>
    </xf>
    <xf numFmtId="0" fontId="20" fillId="0" borderId="7" xfId="0" applyFont="1" applyBorder="1" applyAlignment="1">
      <alignment horizontal="center" vertical="center"/>
    </xf>
    <xf numFmtId="0" fontId="16" fillId="0" borderId="11" xfId="0" applyFont="1" applyBorder="1" applyAlignment="1">
      <alignment horizontal="center"/>
    </xf>
    <xf numFmtId="0" fontId="17" fillId="0" borderId="6"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0" xfId="0" applyFont="1" applyBorder="1" applyAlignment="1">
      <alignment horizontal="center" vertical="center" textRotation="90" wrapText="1"/>
    </xf>
    <xf numFmtId="0" fontId="17" fillId="0" borderId="2" xfId="0" applyFont="1" applyBorder="1" applyAlignment="1">
      <alignment horizontal="center" vertical="center" textRotation="90" wrapText="1"/>
    </xf>
    <xf numFmtId="0" fontId="21" fillId="0" borderId="10" xfId="0" applyFont="1" applyBorder="1" applyAlignment="1">
      <alignment horizontal="center" vertical="center" textRotation="90" wrapText="1"/>
    </xf>
    <xf numFmtId="0" fontId="21" fillId="0" borderId="2" xfId="0" applyFont="1" applyBorder="1" applyAlignment="1">
      <alignment horizontal="center" vertical="center" textRotation="90" wrapText="1"/>
    </xf>
    <xf numFmtId="0" fontId="20" fillId="0" borderId="10" xfId="0" applyFont="1" applyBorder="1" applyAlignment="1">
      <alignment horizontal="center" vertical="center" textRotation="90" wrapText="1"/>
    </xf>
    <xf numFmtId="0" fontId="20" fillId="0" borderId="2" xfId="0" applyFont="1" applyBorder="1" applyAlignment="1">
      <alignment horizontal="center" vertical="center" textRotation="90" wrapText="1"/>
    </xf>
    <xf numFmtId="0" fontId="17" fillId="0" borderId="10" xfId="0" applyFont="1" applyBorder="1" applyAlignment="1">
      <alignment horizontal="center" vertical="center"/>
    </xf>
    <xf numFmtId="0" fontId="17" fillId="0" borderId="2" xfId="0" applyFont="1" applyBorder="1" applyAlignment="1">
      <alignment horizontal="center" vertical="center"/>
    </xf>
    <xf numFmtId="0" fontId="19" fillId="0" borderId="0" xfId="0" applyFont="1" applyAlignment="1">
      <alignment horizontal="center" wrapText="1"/>
    </xf>
    <xf numFmtId="0" fontId="19" fillId="0" borderId="0" xfId="0" applyFont="1" applyAlignment="1">
      <alignment horizontal="center"/>
    </xf>
    <xf numFmtId="0" fontId="18" fillId="0" borderId="21" xfId="0" applyFont="1" applyBorder="1" applyAlignment="1">
      <alignment horizontal="left" vertical="top" wrapText="1"/>
    </xf>
    <xf numFmtId="0" fontId="18" fillId="0" borderId="23" xfId="0" applyFont="1" applyBorder="1" applyAlignment="1">
      <alignment horizontal="left" vertical="top" wrapText="1"/>
    </xf>
    <xf numFmtId="0" fontId="18" fillId="0" borderId="22" xfId="0" applyFont="1" applyBorder="1" applyAlignment="1">
      <alignment horizontal="left" vertical="top" wrapText="1"/>
    </xf>
    <xf numFmtId="0" fontId="25" fillId="0" borderId="0" xfId="0" applyFont="1" applyAlignment="1">
      <alignment horizontal="center"/>
    </xf>
  </cellXfs>
  <cellStyles count="4">
    <cellStyle name="Обычный" xfId="0" builtinId="0"/>
    <cellStyle name="Обычный 3" xfId="1" xr:uid="{00000000-0005-0000-0000-000001000000}"/>
    <cellStyle name="Обычный 5" xfId="3" xr:uid="{00000000-0005-0000-0000-000002000000}"/>
    <cellStyle name="Обычный 7"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30384077527E-2"/>
          <c:y val="1.8908772767040481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эфф'!$B$45:$W$45</c:f>
              <c:numCache>
                <c:formatCode>General</c:formatCode>
                <c:ptCount val="22"/>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pt idx="21">
                  <c:v>2043</c:v>
                </c:pt>
              </c:numCache>
            </c:numRef>
          </c:cat>
          <c:val>
            <c:numRef>
              <c:f>'5. анализ эконом эфф'!$B$83:$W$83</c:f>
              <c:numCache>
                <c:formatCode>#,##0</c:formatCode>
                <c:ptCount val="22"/>
                <c:pt idx="0">
                  <c:v>0</c:v>
                </c:pt>
              </c:numCache>
            </c:numRef>
          </c:val>
          <c:smooth val="0"/>
          <c:extLst>
            <c:ext xmlns:c16="http://schemas.microsoft.com/office/drawing/2014/chart" uri="{C3380CC4-5D6E-409C-BE32-E72D297353CC}">
              <c16:uniqueId val="{00000000-E9D9-4D60-86B4-87E40B9EC3F4}"/>
            </c:ext>
          </c:extLst>
        </c:ser>
        <c:ser>
          <c:idx val="7"/>
          <c:order val="1"/>
          <c:tx>
            <c:strRef>
              <c:f>'5. анализ эконом эфф'!$A$85</c:f>
              <c:strCache>
                <c:ptCount val="1"/>
                <c:pt idx="0">
                  <c:v>Дисконтированный денежный поток (PV)</c:v>
                </c:pt>
              </c:strCache>
            </c:strRef>
          </c:tx>
          <c:marker>
            <c:symbol val="none"/>
          </c:marker>
          <c:cat>
            <c:numLit>
              <c:formatCode>General</c:formatCode>
              <c:ptCount val="17"/>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numLit>
          </c:cat>
          <c:val>
            <c:numRef>
              <c:f>'5. анализ эконом эфф'!$B$85:$W$85</c:f>
              <c:numCache>
                <c:formatCode>#,##0</c:formatCode>
                <c:ptCount val="22"/>
                <c:pt idx="0">
                  <c:v>0</c:v>
                </c:pt>
              </c:numCache>
            </c:numRef>
          </c:val>
          <c:smooth val="0"/>
          <c:extLst>
            <c:ext xmlns:c16="http://schemas.microsoft.com/office/drawing/2014/chart" uri="{C3380CC4-5D6E-409C-BE32-E72D297353CC}">
              <c16:uniqueId val="{00000001-E9D9-4D60-86B4-87E40B9EC3F4}"/>
            </c:ext>
          </c:extLst>
        </c:ser>
        <c:dLbls>
          <c:showLegendKey val="0"/>
          <c:showVal val="0"/>
          <c:showCatName val="0"/>
          <c:showSerName val="0"/>
          <c:showPercent val="0"/>
          <c:showBubbleSize val="0"/>
        </c:dLbls>
        <c:smooth val="0"/>
        <c:axId val="108228992"/>
        <c:axId val="108230528"/>
      </c:lineChart>
      <c:catAx>
        <c:axId val="108228992"/>
        <c:scaling>
          <c:orientation val="minMax"/>
        </c:scaling>
        <c:delete val="0"/>
        <c:axPos val="b"/>
        <c:numFmt formatCode="General" sourceLinked="1"/>
        <c:majorTickMark val="out"/>
        <c:minorTickMark val="none"/>
        <c:tickLblPos val="low"/>
        <c:crossAx val="108230528"/>
        <c:crosses val="autoZero"/>
        <c:auto val="1"/>
        <c:lblAlgn val="ctr"/>
        <c:lblOffset val="50"/>
        <c:tickLblSkip val="1"/>
        <c:noMultiLvlLbl val="0"/>
      </c:catAx>
      <c:valAx>
        <c:axId val="108230528"/>
        <c:scaling>
          <c:orientation val="minMax"/>
        </c:scaling>
        <c:delete val="0"/>
        <c:axPos val="l"/>
        <c:majorGridlines/>
        <c:numFmt formatCode="#,##0" sourceLinked="1"/>
        <c:majorTickMark val="out"/>
        <c:minorTickMark val="none"/>
        <c:tickLblPos val="nextTo"/>
        <c:txPr>
          <a:bodyPr/>
          <a:lstStyle/>
          <a:p>
            <a:pPr>
              <a:defRPr sz="700"/>
            </a:pPr>
            <a:endParaRPr lang="ru-RU"/>
          </a:p>
        </c:txPr>
        <c:crossAx val="108228992"/>
        <c:crosses val="autoZero"/>
        <c:crossBetween val="between"/>
      </c:valAx>
    </c:plotArea>
    <c:legend>
      <c:legendPos val="r"/>
      <c:layout>
        <c:manualLayout>
          <c:xMode val="edge"/>
          <c:yMode val="edge"/>
          <c:x val="0.21114804855401659"/>
          <c:y val="0.93152278692436163"/>
          <c:w val="0.57228301397947579"/>
          <c:h val="6.6361886582358975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40</xdr:row>
      <xdr:rowOff>185487</xdr:rowOff>
    </xdr:from>
    <xdr:to>
      <xdr:col>3</xdr:col>
      <xdr:colOff>49713</xdr:colOff>
      <xdr:row>40</xdr:row>
      <xdr:rowOff>185489</xdr:rowOff>
    </xdr:to>
    <xdr:cxnSp macro="">
      <xdr:nvCxnSpPr>
        <xdr:cNvPr id="2" name="Прямая соединительная линия 1">
          <a:extLst>
            <a:ext uri="{FF2B5EF4-FFF2-40B4-BE49-F238E27FC236}">
              <a16:creationId xmlns:a16="http://schemas.microsoft.com/office/drawing/2014/main" id="{00000000-0008-0000-0700-000002000000}"/>
            </a:ext>
          </a:extLst>
        </xdr:cNvPr>
        <xdr:cNvCxnSpPr/>
      </xdr:nvCxnSpPr>
      <xdr:spPr>
        <a:xfrm>
          <a:off x="5000625" y="9300912"/>
          <a:ext cx="49713"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38100</xdr:colOff>
      <xdr:row>29</xdr:row>
      <xdr:rowOff>47625</xdr:rowOff>
    </xdr:from>
    <xdr:to>
      <xdr:col>18</xdr:col>
      <xdr:colOff>38100</xdr:colOff>
      <xdr:row>43</xdr:row>
      <xdr:rowOff>133350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topLeftCell="A31" zoomScale="55" zoomScaleNormal="55" workbookViewId="0">
      <selection activeCell="C40" sqref="C40"/>
    </sheetView>
  </sheetViews>
  <sheetFormatPr defaultColWidth="9.140625" defaultRowHeight="15" x14ac:dyDescent="0.25"/>
  <cols>
    <col min="1" max="1" width="6.140625" customWidth="1"/>
    <col min="2" max="2" width="80.85546875" customWidth="1"/>
    <col min="3" max="3" width="91.42578125" customWidth="1"/>
    <col min="4" max="4" width="12" customWidth="1"/>
    <col min="5" max="5" width="14.42578125" customWidth="1"/>
    <col min="6" max="6" width="36.42578125" customWidth="1"/>
    <col min="7" max="7" width="20" customWidth="1"/>
    <col min="8" max="8" width="25.42578125" customWidth="1"/>
    <col min="9" max="9" width="16.42578125" customWidth="1"/>
  </cols>
  <sheetData>
    <row r="1" spans="1:22" s="8" customFormat="1" ht="18.75" customHeight="1" x14ac:dyDescent="0.2">
      <c r="A1" s="14"/>
      <c r="C1" s="24" t="s">
        <v>68</v>
      </c>
    </row>
    <row r="2" spans="1:22" s="8" customFormat="1" ht="18.75" customHeight="1" x14ac:dyDescent="0.3">
      <c r="A2" s="14"/>
      <c r="C2" s="12" t="s">
        <v>10</v>
      </c>
    </row>
    <row r="3" spans="1:22" s="8" customFormat="1" ht="18.75" x14ac:dyDescent="0.3">
      <c r="A3" s="13"/>
      <c r="C3" s="12" t="s">
        <v>67</v>
      </c>
    </row>
    <row r="4" spans="1:22" s="8" customFormat="1" ht="18.75" x14ac:dyDescent="0.3">
      <c r="A4" s="13"/>
      <c r="H4" s="12"/>
    </row>
    <row r="5" spans="1:22" s="8" customFormat="1" ht="15.75" x14ac:dyDescent="0.25">
      <c r="A5" s="218" t="s">
        <v>547</v>
      </c>
      <c r="B5" s="218"/>
      <c r="C5" s="218"/>
      <c r="D5" s="70"/>
      <c r="E5" s="70"/>
      <c r="F5" s="70"/>
      <c r="G5" s="70"/>
      <c r="H5" s="70"/>
      <c r="I5" s="70"/>
      <c r="J5" s="70"/>
    </row>
    <row r="6" spans="1:22" s="8" customFormat="1" ht="18.75" x14ac:dyDescent="0.3">
      <c r="A6" s="13"/>
      <c r="H6" s="12"/>
    </row>
    <row r="7" spans="1:22" s="8" customFormat="1" ht="18.75" x14ac:dyDescent="0.2">
      <c r="A7" s="222" t="s">
        <v>9</v>
      </c>
      <c r="B7" s="222"/>
      <c r="C7" s="22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23" t="s">
        <v>519</v>
      </c>
      <c r="B9" s="223"/>
      <c r="C9" s="223"/>
      <c r="D9" s="7"/>
      <c r="E9" s="7"/>
      <c r="F9" s="7"/>
      <c r="G9" s="7"/>
      <c r="H9" s="7"/>
      <c r="I9" s="10"/>
      <c r="J9" s="10"/>
      <c r="K9" s="10"/>
      <c r="L9" s="10"/>
      <c r="M9" s="10"/>
      <c r="N9" s="10"/>
      <c r="O9" s="10"/>
      <c r="P9" s="10"/>
      <c r="Q9" s="10"/>
      <c r="R9" s="10"/>
      <c r="S9" s="10"/>
      <c r="T9" s="10"/>
      <c r="U9" s="10"/>
      <c r="V9" s="10"/>
    </row>
    <row r="10" spans="1:22" s="8" customFormat="1" ht="18.75" x14ac:dyDescent="0.2">
      <c r="A10" s="219" t="s">
        <v>8</v>
      </c>
      <c r="B10" s="219"/>
      <c r="C10" s="21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23" t="s">
        <v>531</v>
      </c>
      <c r="B12" s="223"/>
      <c r="C12" s="223"/>
      <c r="D12" s="7"/>
      <c r="E12" s="7"/>
      <c r="F12" s="7"/>
      <c r="G12" s="7"/>
      <c r="H12" s="7"/>
      <c r="I12" s="10"/>
      <c r="J12" s="10"/>
      <c r="K12" s="10"/>
      <c r="L12" s="10"/>
      <c r="M12" s="10"/>
      <c r="N12" s="10"/>
      <c r="O12" s="10"/>
      <c r="P12" s="10"/>
      <c r="Q12" s="10"/>
      <c r="R12" s="10"/>
      <c r="S12" s="10"/>
      <c r="T12" s="10"/>
      <c r="U12" s="10"/>
      <c r="V12" s="10"/>
    </row>
    <row r="13" spans="1:22" s="8" customFormat="1" ht="18.75" x14ac:dyDescent="0.2">
      <c r="A13" s="219" t="s">
        <v>7</v>
      </c>
      <c r="B13" s="219"/>
      <c r="C13" s="21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customHeight="1" x14ac:dyDescent="0.2">
      <c r="A15" s="224" t="s">
        <v>530</v>
      </c>
      <c r="B15" s="224"/>
      <c r="C15" s="224"/>
      <c r="D15" s="7"/>
      <c r="E15" s="7"/>
      <c r="F15" s="7"/>
      <c r="G15" s="7"/>
      <c r="H15" s="7"/>
      <c r="I15" s="7"/>
      <c r="J15" s="7"/>
      <c r="K15" s="7"/>
      <c r="L15" s="7"/>
      <c r="M15" s="7"/>
      <c r="N15" s="7"/>
      <c r="O15" s="7"/>
      <c r="P15" s="7"/>
      <c r="Q15" s="7"/>
      <c r="R15" s="7"/>
      <c r="S15" s="7"/>
      <c r="T15" s="7"/>
      <c r="U15" s="7"/>
      <c r="V15" s="7"/>
    </row>
    <row r="16" spans="1:22" s="2" customFormat="1" ht="15" customHeight="1" x14ac:dyDescent="0.2">
      <c r="A16" s="219" t="s">
        <v>6</v>
      </c>
      <c r="B16" s="219"/>
      <c r="C16" s="219"/>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0" t="s">
        <v>423</v>
      </c>
      <c r="B18" s="221"/>
      <c r="C18" s="221"/>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9" t="s">
        <v>5</v>
      </c>
      <c r="B20" s="23" t="s">
        <v>66</v>
      </c>
      <c r="C20" s="22" t="s">
        <v>65</v>
      </c>
      <c r="D20" s="5"/>
      <c r="E20" s="5"/>
      <c r="F20" s="5"/>
      <c r="G20" s="5"/>
      <c r="H20" s="5"/>
      <c r="I20" s="3"/>
      <c r="J20" s="3"/>
      <c r="K20" s="3"/>
      <c r="L20" s="3"/>
      <c r="M20" s="3"/>
      <c r="N20" s="3"/>
      <c r="O20" s="3"/>
      <c r="P20" s="3"/>
      <c r="Q20" s="3"/>
      <c r="R20" s="3"/>
      <c r="S20" s="3"/>
    </row>
    <row r="21" spans="1:22" s="2" customFormat="1" ht="16.5" customHeight="1" x14ac:dyDescent="0.2">
      <c r="A21" s="22">
        <v>1</v>
      </c>
      <c r="B21" s="23">
        <v>2</v>
      </c>
      <c r="C21" s="22">
        <v>3</v>
      </c>
      <c r="D21" s="5"/>
      <c r="E21" s="5"/>
      <c r="F21" s="5"/>
      <c r="G21" s="5"/>
      <c r="H21" s="5"/>
      <c r="I21" s="3"/>
      <c r="J21" s="3"/>
      <c r="K21" s="3"/>
      <c r="L21" s="3"/>
      <c r="M21" s="3"/>
      <c r="N21" s="3"/>
      <c r="O21" s="3"/>
      <c r="P21" s="3"/>
      <c r="Q21" s="3"/>
      <c r="R21" s="3"/>
      <c r="S21" s="3"/>
    </row>
    <row r="22" spans="1:22" s="2" customFormat="1" ht="18.75" x14ac:dyDescent="0.2">
      <c r="A22" s="18" t="s">
        <v>64</v>
      </c>
      <c r="B22" s="26" t="s">
        <v>286</v>
      </c>
      <c r="C22" s="78" t="s">
        <v>506</v>
      </c>
      <c r="D22" s="5"/>
      <c r="E22" s="5"/>
      <c r="F22" s="5"/>
      <c r="G22" s="5"/>
      <c r="H22" s="5"/>
      <c r="I22" s="3"/>
      <c r="J22" s="3"/>
      <c r="K22" s="3"/>
      <c r="L22" s="3"/>
      <c r="M22" s="3"/>
      <c r="N22" s="3"/>
      <c r="O22" s="3"/>
      <c r="P22" s="3"/>
      <c r="Q22" s="3"/>
      <c r="R22" s="3"/>
      <c r="S22" s="3"/>
    </row>
    <row r="23" spans="1:22" s="2" customFormat="1" ht="31.5" x14ac:dyDescent="0.2">
      <c r="A23" s="18" t="s">
        <v>63</v>
      </c>
      <c r="B23" s="20" t="s">
        <v>489</v>
      </c>
      <c r="C23" s="22" t="s">
        <v>507</v>
      </c>
      <c r="D23" s="5"/>
      <c r="E23" s="5"/>
      <c r="F23" s="5"/>
      <c r="G23" s="5"/>
      <c r="H23" s="5"/>
      <c r="I23" s="3"/>
      <c r="J23" s="3"/>
      <c r="K23" s="3"/>
      <c r="L23" s="3"/>
      <c r="M23" s="3"/>
      <c r="N23" s="3"/>
      <c r="O23" s="3"/>
      <c r="P23" s="3"/>
      <c r="Q23" s="3"/>
      <c r="R23" s="3"/>
      <c r="S23" s="3"/>
    </row>
    <row r="24" spans="1:22" s="2" customFormat="1" ht="18.75" x14ac:dyDescent="0.2">
      <c r="A24" s="215" t="s">
        <v>443</v>
      </c>
      <c r="B24" s="216"/>
      <c r="C24" s="217"/>
      <c r="D24" s="5"/>
      <c r="E24" s="5"/>
      <c r="F24" s="5"/>
      <c r="G24" s="5"/>
      <c r="H24" s="5"/>
      <c r="I24" s="3"/>
      <c r="J24" s="3"/>
      <c r="K24" s="3"/>
      <c r="L24" s="3"/>
      <c r="M24" s="3"/>
      <c r="N24" s="3"/>
      <c r="O24" s="3"/>
      <c r="P24" s="3"/>
      <c r="Q24" s="3"/>
      <c r="R24" s="3"/>
      <c r="S24" s="3"/>
    </row>
    <row r="25" spans="1:22" s="2" customFormat="1" ht="31.5" x14ac:dyDescent="0.2">
      <c r="A25" s="18" t="s">
        <v>62</v>
      </c>
      <c r="B25" s="25" t="s">
        <v>372</v>
      </c>
      <c r="C25" s="19" t="s">
        <v>448</v>
      </c>
      <c r="D25" s="5"/>
      <c r="E25" s="5"/>
      <c r="F25" s="5"/>
      <c r="G25" s="5"/>
      <c r="H25" s="3"/>
      <c r="I25" s="3"/>
      <c r="J25" s="3"/>
      <c r="K25" s="3"/>
      <c r="L25" s="3"/>
      <c r="M25" s="3"/>
      <c r="N25" s="3"/>
      <c r="O25" s="3"/>
      <c r="P25" s="3"/>
      <c r="Q25" s="3"/>
      <c r="R25" s="3"/>
    </row>
    <row r="26" spans="1:22" s="2" customFormat="1" ht="36.75" customHeight="1" x14ac:dyDescent="0.2">
      <c r="A26" s="18" t="s">
        <v>61</v>
      </c>
      <c r="B26" s="25" t="s">
        <v>74</v>
      </c>
      <c r="C26" s="19" t="s">
        <v>446</v>
      </c>
      <c r="D26" s="5"/>
      <c r="E26" s="5"/>
      <c r="F26" s="5"/>
      <c r="G26" s="5"/>
      <c r="H26" s="3"/>
      <c r="I26" s="3"/>
      <c r="J26" s="3"/>
      <c r="K26" s="3"/>
      <c r="L26" s="3"/>
      <c r="M26" s="3"/>
      <c r="N26" s="3"/>
      <c r="O26" s="3"/>
      <c r="P26" s="3"/>
      <c r="Q26" s="3"/>
      <c r="R26" s="3"/>
    </row>
    <row r="27" spans="1:22" s="2" customFormat="1" ht="31.5" x14ac:dyDescent="0.2">
      <c r="A27" s="18" t="s">
        <v>59</v>
      </c>
      <c r="B27" s="25" t="s">
        <v>73</v>
      </c>
      <c r="C27" s="19" t="s">
        <v>520</v>
      </c>
      <c r="D27" s="5"/>
      <c r="E27" s="5"/>
      <c r="F27" s="5"/>
      <c r="G27" s="5"/>
      <c r="H27" s="3"/>
      <c r="I27" s="3"/>
      <c r="J27" s="3"/>
      <c r="K27" s="3"/>
      <c r="L27" s="3"/>
      <c r="M27" s="3"/>
      <c r="N27" s="3"/>
      <c r="O27" s="3"/>
      <c r="P27" s="3"/>
      <c r="Q27" s="3"/>
      <c r="R27" s="3"/>
    </row>
    <row r="28" spans="1:22" s="2" customFormat="1" ht="18.75" x14ac:dyDescent="0.2">
      <c r="A28" s="18" t="s">
        <v>58</v>
      </c>
      <c r="B28" s="25" t="s">
        <v>373</v>
      </c>
      <c r="C28" s="19" t="s">
        <v>445</v>
      </c>
      <c r="D28" s="5"/>
      <c r="E28" s="5"/>
      <c r="F28" s="5"/>
      <c r="G28" s="5"/>
      <c r="H28" s="3"/>
      <c r="I28" s="3"/>
      <c r="J28" s="3"/>
      <c r="K28" s="3"/>
      <c r="L28" s="3"/>
      <c r="M28" s="3"/>
      <c r="N28" s="3"/>
      <c r="O28" s="3"/>
      <c r="P28" s="3"/>
      <c r="Q28" s="3"/>
      <c r="R28" s="3"/>
    </row>
    <row r="29" spans="1:22" s="2" customFormat="1" ht="31.5" x14ac:dyDescent="0.2">
      <c r="A29" s="18" t="s">
        <v>56</v>
      </c>
      <c r="B29" s="25" t="s">
        <v>374</v>
      </c>
      <c r="C29" s="19" t="s">
        <v>445</v>
      </c>
      <c r="D29" s="5"/>
      <c r="E29" s="5"/>
      <c r="F29" s="5"/>
      <c r="G29" s="5"/>
      <c r="H29" s="3"/>
      <c r="I29" s="3"/>
      <c r="J29" s="3"/>
      <c r="K29" s="3"/>
      <c r="L29" s="3"/>
      <c r="M29" s="3"/>
      <c r="N29" s="3"/>
      <c r="O29" s="3"/>
      <c r="P29" s="3"/>
      <c r="Q29" s="3"/>
      <c r="R29" s="3"/>
    </row>
    <row r="30" spans="1:22" s="2" customFormat="1" ht="31.5" x14ac:dyDescent="0.2">
      <c r="A30" s="18" t="s">
        <v>54</v>
      </c>
      <c r="B30" s="25" t="s">
        <v>375</v>
      </c>
      <c r="C30" s="19" t="s">
        <v>445</v>
      </c>
      <c r="D30" s="5"/>
      <c r="E30" s="5"/>
      <c r="F30" s="5"/>
      <c r="G30" s="5"/>
      <c r="H30" s="3"/>
      <c r="I30" s="3"/>
      <c r="J30" s="3"/>
      <c r="K30" s="3"/>
      <c r="L30" s="3"/>
      <c r="M30" s="3"/>
      <c r="N30" s="3"/>
      <c r="O30" s="3"/>
      <c r="P30" s="3"/>
      <c r="Q30" s="3"/>
      <c r="R30" s="3"/>
    </row>
    <row r="31" spans="1:22" s="2" customFormat="1" ht="18.75" x14ac:dyDescent="0.2">
      <c r="A31" s="18" t="s">
        <v>72</v>
      </c>
      <c r="B31" s="25" t="s">
        <v>376</v>
      </c>
      <c r="C31" s="19" t="s">
        <v>445</v>
      </c>
      <c r="D31" s="5"/>
      <c r="E31" s="5"/>
      <c r="F31" s="5"/>
      <c r="G31" s="5"/>
      <c r="H31" s="3"/>
      <c r="I31" s="3"/>
      <c r="J31" s="3"/>
      <c r="K31" s="3"/>
      <c r="L31" s="3"/>
      <c r="M31" s="3"/>
      <c r="N31" s="3"/>
      <c r="O31" s="3"/>
      <c r="P31" s="3"/>
      <c r="Q31" s="3"/>
      <c r="R31" s="3"/>
    </row>
    <row r="32" spans="1:22" s="2" customFormat="1" ht="18.75" x14ac:dyDescent="0.2">
      <c r="A32" s="18" t="s">
        <v>70</v>
      </c>
      <c r="B32" s="25" t="s">
        <v>377</v>
      </c>
      <c r="C32" s="19" t="s">
        <v>445</v>
      </c>
      <c r="D32" s="5"/>
      <c r="E32" s="5"/>
      <c r="F32" s="5"/>
      <c r="G32" s="5"/>
      <c r="H32" s="3"/>
      <c r="I32" s="3"/>
      <c r="J32" s="3"/>
      <c r="K32" s="3"/>
      <c r="L32" s="3"/>
      <c r="M32" s="3"/>
      <c r="N32" s="3"/>
      <c r="O32" s="3"/>
      <c r="P32" s="3"/>
      <c r="Q32" s="3"/>
      <c r="R32" s="3"/>
    </row>
    <row r="33" spans="1:18" s="2" customFormat="1" ht="47.25" x14ac:dyDescent="0.2">
      <c r="A33" s="18" t="s">
        <v>69</v>
      </c>
      <c r="B33" s="25" t="s">
        <v>378</v>
      </c>
      <c r="C33" s="19" t="s">
        <v>508</v>
      </c>
      <c r="D33" s="5"/>
      <c r="E33" s="5"/>
      <c r="F33" s="5"/>
      <c r="G33" s="5"/>
      <c r="H33" s="3"/>
      <c r="I33" s="3"/>
      <c r="J33" s="3"/>
      <c r="K33" s="3"/>
      <c r="L33" s="3"/>
      <c r="M33" s="3"/>
      <c r="N33" s="3"/>
      <c r="O33" s="3"/>
      <c r="P33" s="3"/>
      <c r="Q33" s="3"/>
      <c r="R33" s="3"/>
    </row>
    <row r="34" spans="1:18" ht="63" x14ac:dyDescent="0.25">
      <c r="A34" s="18" t="s">
        <v>392</v>
      </c>
      <c r="B34" s="25" t="s">
        <v>379</v>
      </c>
      <c r="C34" s="19" t="s">
        <v>445</v>
      </c>
    </row>
    <row r="35" spans="1:18" ht="31.5" x14ac:dyDescent="0.25">
      <c r="A35" s="18" t="s">
        <v>382</v>
      </c>
      <c r="B35" s="25" t="s">
        <v>71</v>
      </c>
      <c r="C35" s="19" t="s">
        <v>445</v>
      </c>
    </row>
    <row r="36" spans="1:18" ht="15.75" x14ac:dyDescent="0.25">
      <c r="A36" s="18" t="s">
        <v>393</v>
      </c>
      <c r="B36" s="25" t="s">
        <v>380</v>
      </c>
      <c r="C36" s="19" t="s">
        <v>445</v>
      </c>
    </row>
    <row r="37" spans="1:18" ht="15.75" x14ac:dyDescent="0.25">
      <c r="A37" s="18" t="s">
        <v>383</v>
      </c>
      <c r="B37" s="25" t="s">
        <v>381</v>
      </c>
      <c r="C37" s="19" t="s">
        <v>445</v>
      </c>
    </row>
    <row r="38" spans="1:18" ht="15.75" x14ac:dyDescent="0.25">
      <c r="A38" s="18" t="s">
        <v>394</v>
      </c>
      <c r="B38" s="25" t="s">
        <v>223</v>
      </c>
      <c r="C38" s="19" t="s">
        <v>445</v>
      </c>
    </row>
    <row r="39" spans="1:18" ht="15.75" x14ac:dyDescent="0.25">
      <c r="A39" s="215" t="s">
        <v>443</v>
      </c>
      <c r="B39" s="216"/>
      <c r="C39" s="217"/>
    </row>
    <row r="40" spans="1:18" ht="47.25" x14ac:dyDescent="0.25">
      <c r="A40" s="18" t="s">
        <v>384</v>
      </c>
      <c r="B40" s="25" t="s">
        <v>434</v>
      </c>
      <c r="C40" s="19" t="s">
        <v>549</v>
      </c>
    </row>
    <row r="41" spans="1:18" ht="63" x14ac:dyDescent="0.25">
      <c r="A41" s="18" t="s">
        <v>395</v>
      </c>
      <c r="B41" s="25" t="s">
        <v>418</v>
      </c>
      <c r="C41" s="19" t="s">
        <v>447</v>
      </c>
    </row>
    <row r="42" spans="1:18" ht="47.25" x14ac:dyDescent="0.25">
      <c r="A42" s="18" t="s">
        <v>385</v>
      </c>
      <c r="B42" s="25" t="s">
        <v>431</v>
      </c>
      <c r="C42" s="19" t="s">
        <v>447</v>
      </c>
    </row>
    <row r="43" spans="1:18" ht="110.25" x14ac:dyDescent="0.25">
      <c r="A43" s="18" t="s">
        <v>398</v>
      </c>
      <c r="B43" s="25" t="s">
        <v>399</v>
      </c>
      <c r="C43" s="19" t="s">
        <v>448</v>
      </c>
    </row>
    <row r="44" spans="1:18" ht="63" x14ac:dyDescent="0.25">
      <c r="A44" s="18" t="s">
        <v>386</v>
      </c>
      <c r="B44" s="25" t="s">
        <v>424</v>
      </c>
      <c r="C44" s="19" t="s">
        <v>445</v>
      </c>
    </row>
    <row r="45" spans="1:18" ht="63" x14ac:dyDescent="0.25">
      <c r="A45" s="18" t="s">
        <v>419</v>
      </c>
      <c r="B45" s="25" t="s">
        <v>425</v>
      </c>
      <c r="C45" s="19" t="s">
        <v>445</v>
      </c>
    </row>
    <row r="46" spans="1:18" ht="63" x14ac:dyDescent="0.25">
      <c r="A46" s="18" t="s">
        <v>387</v>
      </c>
      <c r="B46" s="25" t="s">
        <v>426</v>
      </c>
      <c r="C46" s="22" t="s">
        <v>509</v>
      </c>
    </row>
    <row r="47" spans="1:18" ht="15.75" x14ac:dyDescent="0.25">
      <c r="A47" s="215" t="s">
        <v>443</v>
      </c>
      <c r="B47" s="216"/>
      <c r="C47" s="217"/>
    </row>
    <row r="48" spans="1:18" ht="31.5" x14ac:dyDescent="0.25">
      <c r="A48" s="18" t="s">
        <v>420</v>
      </c>
      <c r="B48" s="25" t="s">
        <v>432</v>
      </c>
      <c r="C48" s="154" t="s">
        <v>533</v>
      </c>
    </row>
    <row r="49" spans="1:3" ht="31.5" x14ac:dyDescent="0.25">
      <c r="A49" s="18" t="s">
        <v>388</v>
      </c>
      <c r="B49" s="25" t="s">
        <v>433</v>
      </c>
      <c r="C49" s="154" t="s">
        <v>532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85"/>
  <sheetViews>
    <sheetView tabSelected="1" topLeftCell="A30" zoomScale="60" zoomScaleNormal="60" workbookViewId="0">
      <selection activeCell="X44" sqref="X44"/>
    </sheetView>
  </sheetViews>
  <sheetFormatPr defaultColWidth="9.140625" defaultRowHeight="15.75" x14ac:dyDescent="0.25"/>
  <cols>
    <col min="1" max="1" width="9.140625" style="136"/>
    <col min="2" max="2" width="57.85546875" style="136" customWidth="1"/>
    <col min="3" max="3" width="18.42578125" style="136" customWidth="1"/>
    <col min="4" max="4" width="19.140625" style="136" customWidth="1"/>
    <col min="5" max="7" width="20.42578125" style="136" customWidth="1"/>
    <col min="8" max="27" width="11.85546875" style="136" customWidth="1"/>
    <col min="28" max="29" width="13.42578125" style="136" customWidth="1"/>
    <col min="30" max="30" width="9.42578125" style="136" customWidth="1"/>
    <col min="31" max="31" width="8.42578125" style="136" customWidth="1"/>
    <col min="32" max="32" width="9.28515625" style="136" customWidth="1"/>
    <col min="33" max="33" width="11.42578125" style="136" customWidth="1"/>
    <col min="34" max="16384" width="9.140625" style="136"/>
  </cols>
  <sheetData>
    <row r="1" spans="1:33" ht="18.75" x14ac:dyDescent="0.25">
      <c r="AC1" s="24" t="s">
        <v>68</v>
      </c>
    </row>
    <row r="2" spans="1:33" ht="18.75" x14ac:dyDescent="0.3">
      <c r="AC2" s="12" t="s">
        <v>10</v>
      </c>
    </row>
    <row r="3" spans="1:33" ht="18.75" x14ac:dyDescent="0.3">
      <c r="AC3" s="12" t="s">
        <v>67</v>
      </c>
    </row>
    <row r="4" spans="1:33" ht="18.75" customHeight="1" x14ac:dyDescent="0.25">
      <c r="A4" s="218" t="s">
        <v>547</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72"/>
      <c r="AE4" s="72"/>
      <c r="AF4" s="72"/>
      <c r="AG4" s="72"/>
    </row>
    <row r="5" spans="1:33" ht="18.75" x14ac:dyDescent="0.3">
      <c r="AG5" s="12"/>
    </row>
    <row r="6" spans="1:33" ht="18.75" x14ac:dyDescent="0.25">
      <c r="A6" s="222" t="s">
        <v>9</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10"/>
      <c r="AE6" s="10"/>
      <c r="AF6" s="10"/>
      <c r="AG6" s="10"/>
    </row>
    <row r="7" spans="1:33" ht="18.75" x14ac:dyDescent="0.25">
      <c r="A7" s="10"/>
      <c r="B7" s="10"/>
      <c r="C7" s="10"/>
      <c r="D7" s="10"/>
      <c r="E7" s="10"/>
      <c r="F7" s="10"/>
      <c r="G7" s="10"/>
      <c r="H7" s="10"/>
      <c r="I7" s="10"/>
      <c r="J7" s="6"/>
      <c r="K7" s="6"/>
      <c r="L7" s="10"/>
      <c r="M7" s="10"/>
      <c r="N7" s="6"/>
      <c r="O7" s="6"/>
      <c r="P7" s="10"/>
      <c r="Q7" s="10"/>
      <c r="R7" s="10"/>
      <c r="S7" s="10"/>
      <c r="T7" s="10"/>
      <c r="U7" s="10"/>
      <c r="V7" s="6"/>
      <c r="W7" s="6"/>
      <c r="X7" s="10"/>
      <c r="Y7" s="10"/>
      <c r="Z7" s="10"/>
      <c r="AA7" s="10"/>
      <c r="AB7" s="10"/>
      <c r="AC7" s="10"/>
      <c r="AD7" s="6"/>
      <c r="AE7" s="6"/>
      <c r="AF7" s="6"/>
      <c r="AG7" s="6"/>
    </row>
    <row r="8" spans="1:33" x14ac:dyDescent="0.25">
      <c r="A8" s="223" t="s">
        <v>519</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74"/>
      <c r="AE8" s="74"/>
      <c r="AF8" s="74"/>
      <c r="AG8" s="74"/>
    </row>
    <row r="9" spans="1:33" ht="18.75" customHeight="1" x14ac:dyDescent="0.25">
      <c r="A9" s="219" t="s">
        <v>8</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5"/>
      <c r="AE9" s="5"/>
      <c r="AF9" s="5"/>
      <c r="AG9" s="5"/>
    </row>
    <row r="10" spans="1:33" ht="18.75" x14ac:dyDescent="0.25">
      <c r="A10" s="10"/>
      <c r="B10" s="10"/>
      <c r="C10" s="10"/>
      <c r="D10" s="10"/>
      <c r="E10" s="10"/>
      <c r="F10" s="10"/>
      <c r="G10" s="10"/>
      <c r="H10" s="10"/>
      <c r="I10" s="10"/>
      <c r="J10" s="6"/>
      <c r="K10" s="6"/>
      <c r="L10" s="10"/>
      <c r="M10" s="10"/>
      <c r="N10" s="6"/>
      <c r="O10" s="6"/>
      <c r="P10" s="10"/>
      <c r="Q10" s="10"/>
      <c r="R10" s="10"/>
      <c r="S10" s="10"/>
      <c r="T10" s="10"/>
      <c r="U10" s="10"/>
      <c r="V10" s="6"/>
      <c r="W10" s="6"/>
      <c r="X10" s="10"/>
      <c r="Y10" s="10"/>
      <c r="Z10" s="10"/>
      <c r="AA10" s="10"/>
      <c r="AB10" s="10"/>
      <c r="AC10" s="10"/>
      <c r="AD10" s="6"/>
      <c r="AE10" s="6"/>
      <c r="AF10" s="6"/>
      <c r="AG10" s="6"/>
    </row>
    <row r="11" spans="1:33" x14ac:dyDescent="0.25">
      <c r="A11" s="223" t="str">
        <f>'1. паспорт местоположение'!A12:C12</f>
        <v>O_СГЭС_30</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74"/>
      <c r="AE11" s="74"/>
      <c r="AF11" s="74"/>
      <c r="AG11" s="74"/>
    </row>
    <row r="12" spans="1:33" x14ac:dyDescent="0.25">
      <c r="A12" s="219" t="s">
        <v>7</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5"/>
      <c r="AE12" s="5"/>
      <c r="AF12" s="5"/>
      <c r="AG12" s="5"/>
    </row>
    <row r="13" spans="1:33" ht="16.5" customHeight="1" x14ac:dyDescent="0.3">
      <c r="A13" s="9"/>
      <c r="B13" s="9"/>
      <c r="C13" s="9"/>
      <c r="D13" s="9"/>
      <c r="E13" s="9"/>
      <c r="F13" s="9"/>
      <c r="G13" s="9"/>
      <c r="H13" s="9"/>
      <c r="I13" s="9"/>
      <c r="J13" s="168"/>
      <c r="K13" s="168"/>
      <c r="L13" s="9"/>
      <c r="M13" s="9"/>
      <c r="N13" s="168"/>
      <c r="O13" s="168"/>
      <c r="P13" s="9"/>
      <c r="Q13" s="9"/>
      <c r="R13" s="9"/>
      <c r="S13" s="9"/>
      <c r="T13" s="9"/>
      <c r="U13" s="9"/>
      <c r="V13" s="168"/>
      <c r="W13" s="168"/>
      <c r="X13" s="9"/>
      <c r="Y13" s="9"/>
      <c r="Z13" s="9"/>
      <c r="AA13" s="9"/>
      <c r="AB13" s="9"/>
      <c r="AC13" s="9"/>
      <c r="AD13" s="168"/>
      <c r="AE13" s="168"/>
      <c r="AF13" s="168"/>
      <c r="AG13" s="168"/>
    </row>
    <row r="14" spans="1:33" x14ac:dyDescent="0.25">
      <c r="A14" s="224" t="str">
        <f>'1. паспорт местоположение'!A15:C15</f>
        <v>Приобретение аппарата испытания диэлектриков СКАТ-70М, 1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169"/>
      <c r="AE14" s="169"/>
      <c r="AF14" s="169"/>
      <c r="AG14" s="169"/>
    </row>
    <row r="15" spans="1:33" ht="15.75" customHeight="1" x14ac:dyDescent="0.25">
      <c r="A15" s="219" t="s">
        <v>6</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5"/>
      <c r="AE15" s="5"/>
      <c r="AF15" s="5"/>
      <c r="AG15" s="5"/>
    </row>
    <row r="18" spans="1:33" x14ac:dyDescent="0.25">
      <c r="A18" s="266" t="s">
        <v>408</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70"/>
      <c r="AE18" s="70"/>
      <c r="AF18" s="70"/>
      <c r="AG18" s="70"/>
    </row>
    <row r="20" spans="1:33" ht="33" customHeight="1" x14ac:dyDescent="0.25">
      <c r="A20" s="242" t="s">
        <v>185</v>
      </c>
      <c r="B20" s="242" t="s">
        <v>184</v>
      </c>
      <c r="C20" s="263" t="s">
        <v>183</v>
      </c>
      <c r="D20" s="263"/>
      <c r="E20" s="264" t="s">
        <v>182</v>
      </c>
      <c r="F20" s="264"/>
      <c r="G20" s="242" t="s">
        <v>526</v>
      </c>
      <c r="H20" s="267">
        <v>2024</v>
      </c>
      <c r="I20" s="268"/>
      <c r="J20" s="268"/>
      <c r="K20" s="268"/>
      <c r="L20" s="267">
        <v>2025</v>
      </c>
      <c r="M20" s="268"/>
      <c r="N20" s="268"/>
      <c r="O20" s="268"/>
      <c r="P20" s="267">
        <v>2026</v>
      </c>
      <c r="Q20" s="268"/>
      <c r="R20" s="268"/>
      <c r="S20" s="268"/>
      <c r="T20" s="267">
        <v>2027</v>
      </c>
      <c r="U20" s="268"/>
      <c r="V20" s="268"/>
      <c r="W20" s="268"/>
      <c r="X20" s="267">
        <v>2028</v>
      </c>
      <c r="Y20" s="268"/>
      <c r="Z20" s="268"/>
      <c r="AA20" s="268"/>
      <c r="AB20" s="263" t="s">
        <v>181</v>
      </c>
      <c r="AC20" s="263"/>
      <c r="AD20" s="70"/>
      <c r="AE20" s="70"/>
      <c r="AF20" s="70"/>
    </row>
    <row r="21" spans="1:33" ht="99.75" customHeight="1" x14ac:dyDescent="0.25">
      <c r="A21" s="245"/>
      <c r="B21" s="245"/>
      <c r="C21" s="263"/>
      <c r="D21" s="263"/>
      <c r="E21" s="264"/>
      <c r="F21" s="264"/>
      <c r="G21" s="245"/>
      <c r="H21" s="263" t="s">
        <v>2</v>
      </c>
      <c r="I21" s="263"/>
      <c r="J21" s="263" t="s">
        <v>11</v>
      </c>
      <c r="K21" s="263"/>
      <c r="L21" s="263" t="s">
        <v>2</v>
      </c>
      <c r="M21" s="263"/>
      <c r="N21" s="263" t="s">
        <v>11</v>
      </c>
      <c r="O21" s="263"/>
      <c r="P21" s="263" t="s">
        <v>2</v>
      </c>
      <c r="Q21" s="263"/>
      <c r="R21" s="263" t="s">
        <v>11</v>
      </c>
      <c r="S21" s="263"/>
      <c r="T21" s="263" t="s">
        <v>2</v>
      </c>
      <c r="U21" s="263"/>
      <c r="V21" s="263" t="s">
        <v>11</v>
      </c>
      <c r="W21" s="263"/>
      <c r="X21" s="263" t="s">
        <v>2</v>
      </c>
      <c r="Y21" s="263"/>
      <c r="Z21" s="263" t="s">
        <v>11</v>
      </c>
      <c r="AA21" s="263"/>
      <c r="AB21" s="263"/>
      <c r="AC21" s="263"/>
    </row>
    <row r="22" spans="1:33" ht="89.25" customHeight="1" x14ac:dyDescent="0.25">
      <c r="A22" s="243"/>
      <c r="B22" s="243"/>
      <c r="C22" s="188" t="s">
        <v>2</v>
      </c>
      <c r="D22" s="188" t="s">
        <v>180</v>
      </c>
      <c r="E22" s="188" t="s">
        <v>524</v>
      </c>
      <c r="F22" s="188" t="s">
        <v>525</v>
      </c>
      <c r="G22" s="243"/>
      <c r="H22" s="170" t="s">
        <v>389</v>
      </c>
      <c r="I22" s="170" t="s">
        <v>390</v>
      </c>
      <c r="J22" s="170" t="s">
        <v>389</v>
      </c>
      <c r="K22" s="170" t="s">
        <v>390</v>
      </c>
      <c r="L22" s="170" t="s">
        <v>389</v>
      </c>
      <c r="M22" s="170" t="s">
        <v>390</v>
      </c>
      <c r="N22" s="170" t="s">
        <v>389</v>
      </c>
      <c r="O22" s="170" t="s">
        <v>390</v>
      </c>
      <c r="P22" s="170" t="s">
        <v>389</v>
      </c>
      <c r="Q22" s="170" t="s">
        <v>390</v>
      </c>
      <c r="R22" s="170" t="s">
        <v>389</v>
      </c>
      <c r="S22" s="170" t="s">
        <v>390</v>
      </c>
      <c r="T22" s="170" t="s">
        <v>389</v>
      </c>
      <c r="U22" s="170" t="s">
        <v>390</v>
      </c>
      <c r="V22" s="170" t="s">
        <v>389</v>
      </c>
      <c r="W22" s="170" t="s">
        <v>390</v>
      </c>
      <c r="X22" s="170" t="s">
        <v>389</v>
      </c>
      <c r="Y22" s="170" t="s">
        <v>390</v>
      </c>
      <c r="Z22" s="170" t="s">
        <v>389</v>
      </c>
      <c r="AA22" s="170" t="s">
        <v>390</v>
      </c>
      <c r="AB22" s="188" t="s">
        <v>2</v>
      </c>
      <c r="AC22" s="188" t="s">
        <v>11</v>
      </c>
    </row>
    <row r="23" spans="1:33" ht="19.5" customHeight="1" x14ac:dyDescent="0.25">
      <c r="A23" s="47">
        <v>1</v>
      </c>
      <c r="B23" s="47">
        <f t="shared" ref="B23:AA23" si="0">A23+1</f>
        <v>2</v>
      </c>
      <c r="C23" s="47">
        <f t="shared" si="0"/>
        <v>3</v>
      </c>
      <c r="D23" s="47">
        <f t="shared" si="0"/>
        <v>4</v>
      </c>
      <c r="E23" s="47">
        <f t="shared" si="0"/>
        <v>5</v>
      </c>
      <c r="F23" s="47">
        <f t="shared" si="0"/>
        <v>6</v>
      </c>
      <c r="G23" s="47">
        <f t="shared" si="0"/>
        <v>7</v>
      </c>
      <c r="H23" s="47">
        <f t="shared" si="0"/>
        <v>8</v>
      </c>
      <c r="I23" s="47">
        <f t="shared" si="0"/>
        <v>9</v>
      </c>
      <c r="J23" s="47">
        <f t="shared" si="0"/>
        <v>10</v>
      </c>
      <c r="K23" s="47">
        <f t="shared" si="0"/>
        <v>11</v>
      </c>
      <c r="L23" s="47">
        <f t="shared" si="0"/>
        <v>12</v>
      </c>
      <c r="M23" s="47">
        <f t="shared" si="0"/>
        <v>13</v>
      </c>
      <c r="N23" s="47">
        <f t="shared" si="0"/>
        <v>14</v>
      </c>
      <c r="O23" s="47">
        <f t="shared" si="0"/>
        <v>15</v>
      </c>
      <c r="P23" s="47">
        <f t="shared" si="0"/>
        <v>16</v>
      </c>
      <c r="Q23" s="47">
        <f t="shared" si="0"/>
        <v>17</v>
      </c>
      <c r="R23" s="47">
        <f t="shared" si="0"/>
        <v>18</v>
      </c>
      <c r="S23" s="47">
        <f t="shared" si="0"/>
        <v>19</v>
      </c>
      <c r="T23" s="47">
        <f t="shared" si="0"/>
        <v>20</v>
      </c>
      <c r="U23" s="47">
        <f t="shared" si="0"/>
        <v>21</v>
      </c>
      <c r="V23" s="47">
        <f t="shared" si="0"/>
        <v>22</v>
      </c>
      <c r="W23" s="47">
        <f t="shared" si="0"/>
        <v>23</v>
      </c>
      <c r="X23" s="47">
        <f t="shared" si="0"/>
        <v>24</v>
      </c>
      <c r="Y23" s="47">
        <f t="shared" si="0"/>
        <v>25</v>
      </c>
      <c r="Z23" s="47">
        <f t="shared" si="0"/>
        <v>26</v>
      </c>
      <c r="AA23" s="47">
        <f t="shared" si="0"/>
        <v>27</v>
      </c>
      <c r="AB23" s="47">
        <f>S23+1</f>
        <v>20</v>
      </c>
      <c r="AC23" s="47">
        <f>AB23+1</f>
        <v>21</v>
      </c>
    </row>
    <row r="24" spans="1:33" s="70" customFormat="1" ht="47.25" customHeight="1" x14ac:dyDescent="0.25">
      <c r="A24" s="140" t="s">
        <v>64</v>
      </c>
      <c r="B24" s="171" t="s">
        <v>179</v>
      </c>
      <c r="C24" s="172">
        <v>0</v>
      </c>
      <c r="D24" s="173">
        <v>4.3900000000000002E-2</v>
      </c>
      <c r="E24" s="172">
        <v>0</v>
      </c>
      <c r="F24" s="172">
        <f>D24</f>
        <v>4.3900000000000002E-2</v>
      </c>
      <c r="G24" s="172">
        <f>F24</f>
        <v>4.3900000000000002E-2</v>
      </c>
      <c r="H24" s="172">
        <f t="shared" ref="H24:M24" si="1">SUM(H25:H29)</f>
        <v>0</v>
      </c>
      <c r="I24" s="172">
        <f t="shared" si="1"/>
        <v>0</v>
      </c>
      <c r="J24" s="172">
        <f t="shared" si="1"/>
        <v>4.3900000000000002E-2</v>
      </c>
      <c r="K24" s="172">
        <v>4</v>
      </c>
      <c r="L24" s="172">
        <f t="shared" si="1"/>
        <v>0</v>
      </c>
      <c r="M24" s="172">
        <f t="shared" si="1"/>
        <v>0</v>
      </c>
      <c r="N24" s="172">
        <f t="shared" ref="N24:AA24" si="2">SUM(N25:N29)</f>
        <v>0</v>
      </c>
      <c r="O24" s="172">
        <f t="shared" si="2"/>
        <v>0</v>
      </c>
      <c r="P24" s="172">
        <f t="shared" si="2"/>
        <v>0</v>
      </c>
      <c r="Q24" s="172">
        <f t="shared" si="2"/>
        <v>0</v>
      </c>
      <c r="R24" s="172">
        <f t="shared" si="2"/>
        <v>0</v>
      </c>
      <c r="S24" s="172">
        <f t="shared" si="2"/>
        <v>0</v>
      </c>
      <c r="T24" s="172">
        <f t="shared" si="2"/>
        <v>0</v>
      </c>
      <c r="U24" s="172">
        <f t="shared" si="2"/>
        <v>0</v>
      </c>
      <c r="V24" s="172">
        <f t="shared" si="2"/>
        <v>0</v>
      </c>
      <c r="W24" s="172">
        <f t="shared" si="2"/>
        <v>0</v>
      </c>
      <c r="X24" s="172">
        <f t="shared" si="2"/>
        <v>0</v>
      </c>
      <c r="Y24" s="172">
        <f t="shared" si="2"/>
        <v>0</v>
      </c>
      <c r="Z24" s="172">
        <f t="shared" si="2"/>
        <v>0</v>
      </c>
      <c r="AA24" s="172">
        <f t="shared" si="2"/>
        <v>0</v>
      </c>
      <c r="AB24" s="172">
        <f t="shared" ref="AB24:AB55" si="3">SUM(H24,L24,P24,T24,X24)</f>
        <v>0</v>
      </c>
      <c r="AC24" s="172">
        <f>G24</f>
        <v>4.3900000000000002E-2</v>
      </c>
    </row>
    <row r="25" spans="1:33" ht="24" customHeight="1" x14ac:dyDescent="0.25">
      <c r="A25" s="143" t="s">
        <v>178</v>
      </c>
      <c r="B25" s="41" t="s">
        <v>177</v>
      </c>
      <c r="C25" s="173">
        <v>0</v>
      </c>
      <c r="D25" s="174" t="str">
        <f>IF(D$24&gt;0,"0.00","")</f>
        <v>0.00</v>
      </c>
      <c r="E25" s="173">
        <v>0</v>
      </c>
      <c r="F25" s="173" t="str">
        <f t="shared" ref="F25:F72" si="4">D25</f>
        <v>0.00</v>
      </c>
      <c r="G25" s="173" t="str">
        <f t="shared" ref="G25:G72" si="5">F25</f>
        <v>0.00</v>
      </c>
      <c r="H25" s="173">
        <v>0</v>
      </c>
      <c r="I25" s="173">
        <v>0</v>
      </c>
      <c r="J25" s="173">
        <v>0</v>
      </c>
      <c r="K25" s="173">
        <v>0</v>
      </c>
      <c r="L25" s="173">
        <v>0</v>
      </c>
      <c r="M25" s="173">
        <v>0</v>
      </c>
      <c r="N25" s="173">
        <v>0</v>
      </c>
      <c r="O25" s="173">
        <v>0</v>
      </c>
      <c r="P25" s="173">
        <v>0</v>
      </c>
      <c r="Q25" s="173">
        <v>0</v>
      </c>
      <c r="R25" s="173">
        <v>0</v>
      </c>
      <c r="S25" s="173">
        <v>0</v>
      </c>
      <c r="T25" s="173">
        <v>0</v>
      </c>
      <c r="U25" s="173">
        <v>0</v>
      </c>
      <c r="V25" s="173">
        <v>0</v>
      </c>
      <c r="W25" s="173">
        <v>0</v>
      </c>
      <c r="X25" s="173">
        <v>0</v>
      </c>
      <c r="Y25" s="173">
        <v>0</v>
      </c>
      <c r="Z25" s="173">
        <v>0</v>
      </c>
      <c r="AA25" s="173">
        <v>0</v>
      </c>
      <c r="AB25" s="172">
        <f t="shared" si="3"/>
        <v>0</v>
      </c>
      <c r="AC25" s="172" t="str">
        <f t="shared" ref="AC25:AC72" si="6">G25</f>
        <v>0.00</v>
      </c>
    </row>
    <row r="26" spans="1:33" x14ac:dyDescent="0.25">
      <c r="A26" s="143" t="s">
        <v>176</v>
      </c>
      <c r="B26" s="41" t="s">
        <v>175</v>
      </c>
      <c r="C26" s="173">
        <v>0</v>
      </c>
      <c r="D26" s="174" t="str">
        <f>IF(D$24&gt;0,"0.00","")</f>
        <v>0.00</v>
      </c>
      <c r="E26" s="173">
        <v>0</v>
      </c>
      <c r="F26" s="173" t="str">
        <f t="shared" si="4"/>
        <v>0.00</v>
      </c>
      <c r="G26" s="173" t="str">
        <f t="shared" si="5"/>
        <v>0.00</v>
      </c>
      <c r="H26" s="173">
        <v>0</v>
      </c>
      <c r="I26" s="173">
        <v>0</v>
      </c>
      <c r="J26" s="173">
        <v>0</v>
      </c>
      <c r="K26" s="173">
        <v>0</v>
      </c>
      <c r="L26" s="173">
        <v>0</v>
      </c>
      <c r="M26" s="173">
        <v>0</v>
      </c>
      <c r="N26" s="173">
        <v>0</v>
      </c>
      <c r="O26" s="173">
        <v>0</v>
      </c>
      <c r="P26" s="173">
        <v>0</v>
      </c>
      <c r="Q26" s="173">
        <v>0</v>
      </c>
      <c r="R26" s="173">
        <v>0</v>
      </c>
      <c r="S26" s="173">
        <v>0</v>
      </c>
      <c r="T26" s="173">
        <v>0</v>
      </c>
      <c r="U26" s="173">
        <v>0</v>
      </c>
      <c r="V26" s="173">
        <v>0</v>
      </c>
      <c r="W26" s="173">
        <v>0</v>
      </c>
      <c r="X26" s="173">
        <v>0</v>
      </c>
      <c r="Y26" s="173">
        <v>0</v>
      </c>
      <c r="Z26" s="173">
        <v>0</v>
      </c>
      <c r="AA26" s="173">
        <v>0</v>
      </c>
      <c r="AB26" s="172">
        <f t="shared" si="3"/>
        <v>0</v>
      </c>
      <c r="AC26" s="172" t="str">
        <f t="shared" si="6"/>
        <v>0.00</v>
      </c>
    </row>
    <row r="27" spans="1:33" ht="31.5" x14ac:dyDescent="0.25">
      <c r="A27" s="143" t="s">
        <v>174</v>
      </c>
      <c r="B27" s="41" t="s">
        <v>348</v>
      </c>
      <c r="C27" s="173">
        <v>0</v>
      </c>
      <c r="D27" s="173">
        <v>4.3900000000000002E-2</v>
      </c>
      <c r="E27" s="173">
        <v>0</v>
      </c>
      <c r="F27" s="173">
        <f t="shared" si="4"/>
        <v>4.3900000000000002E-2</v>
      </c>
      <c r="G27" s="173">
        <f t="shared" si="5"/>
        <v>4.3900000000000002E-2</v>
      </c>
      <c r="H27" s="173">
        <v>0</v>
      </c>
      <c r="I27" s="173">
        <v>0</v>
      </c>
      <c r="J27" s="173">
        <f>G27</f>
        <v>4.3900000000000002E-2</v>
      </c>
      <c r="K27" s="173">
        <v>4</v>
      </c>
      <c r="L27" s="173">
        <v>0</v>
      </c>
      <c r="M27" s="173">
        <v>0</v>
      </c>
      <c r="N27" s="173">
        <v>0</v>
      </c>
      <c r="O27" s="173">
        <v>0</v>
      </c>
      <c r="P27" s="173">
        <v>0</v>
      </c>
      <c r="Q27" s="173">
        <v>0</v>
      </c>
      <c r="R27" s="173">
        <v>0</v>
      </c>
      <c r="S27" s="173">
        <v>0</v>
      </c>
      <c r="T27" s="173">
        <v>0</v>
      </c>
      <c r="U27" s="173">
        <v>0</v>
      </c>
      <c r="V27" s="173">
        <v>0</v>
      </c>
      <c r="W27" s="173">
        <v>0</v>
      </c>
      <c r="X27" s="173">
        <v>0</v>
      </c>
      <c r="Y27" s="173">
        <v>0</v>
      </c>
      <c r="Z27" s="173">
        <v>0</v>
      </c>
      <c r="AA27" s="173">
        <v>0</v>
      </c>
      <c r="AB27" s="172">
        <f t="shared" si="3"/>
        <v>0</v>
      </c>
      <c r="AC27" s="172">
        <f t="shared" si="6"/>
        <v>4.3900000000000002E-2</v>
      </c>
    </row>
    <row r="28" spans="1:33" x14ac:dyDescent="0.25">
      <c r="A28" s="143" t="s">
        <v>173</v>
      </c>
      <c r="B28" s="41" t="s">
        <v>172</v>
      </c>
      <c r="C28" s="173">
        <v>0</v>
      </c>
      <c r="D28" s="173">
        <v>0</v>
      </c>
      <c r="E28" s="173">
        <v>0</v>
      </c>
      <c r="F28" s="173">
        <f t="shared" si="4"/>
        <v>0</v>
      </c>
      <c r="G28" s="173">
        <f t="shared" si="5"/>
        <v>0</v>
      </c>
      <c r="H28" s="173">
        <v>0</v>
      </c>
      <c r="I28" s="173">
        <v>0</v>
      </c>
      <c r="J28" s="173">
        <v>0</v>
      </c>
      <c r="K28" s="173">
        <v>0</v>
      </c>
      <c r="L28" s="173">
        <v>0</v>
      </c>
      <c r="M28" s="173">
        <v>0</v>
      </c>
      <c r="N28" s="173">
        <v>0</v>
      </c>
      <c r="O28" s="173">
        <v>0</v>
      </c>
      <c r="P28" s="173">
        <v>0</v>
      </c>
      <c r="Q28" s="173">
        <v>0</v>
      </c>
      <c r="R28" s="173">
        <v>0</v>
      </c>
      <c r="S28" s="173">
        <v>0</v>
      </c>
      <c r="T28" s="173">
        <v>0</v>
      </c>
      <c r="U28" s="173">
        <v>0</v>
      </c>
      <c r="V28" s="173">
        <v>0</v>
      </c>
      <c r="W28" s="173">
        <v>0</v>
      </c>
      <c r="X28" s="173">
        <v>0</v>
      </c>
      <c r="Y28" s="173">
        <v>0</v>
      </c>
      <c r="Z28" s="173">
        <v>0</v>
      </c>
      <c r="AA28" s="173">
        <v>0</v>
      </c>
      <c r="AB28" s="172">
        <f t="shared" si="3"/>
        <v>0</v>
      </c>
      <c r="AC28" s="172">
        <f t="shared" si="6"/>
        <v>0</v>
      </c>
    </row>
    <row r="29" spans="1:33" x14ac:dyDescent="0.25">
      <c r="A29" s="143" t="s">
        <v>171</v>
      </c>
      <c r="B29" s="175" t="s">
        <v>170</v>
      </c>
      <c r="C29" s="173">
        <v>0</v>
      </c>
      <c r="D29" s="173">
        <v>0</v>
      </c>
      <c r="E29" s="173">
        <v>0</v>
      </c>
      <c r="F29" s="173">
        <f t="shared" si="4"/>
        <v>0</v>
      </c>
      <c r="G29" s="173">
        <f t="shared" si="5"/>
        <v>0</v>
      </c>
      <c r="H29" s="173">
        <v>0</v>
      </c>
      <c r="I29" s="173">
        <v>0</v>
      </c>
      <c r="J29" s="173">
        <v>0</v>
      </c>
      <c r="K29" s="173">
        <v>0</v>
      </c>
      <c r="L29" s="173">
        <v>0</v>
      </c>
      <c r="M29" s="173">
        <v>0</v>
      </c>
      <c r="N29" s="173">
        <v>0</v>
      </c>
      <c r="O29" s="173">
        <v>0</v>
      </c>
      <c r="P29" s="173">
        <v>0</v>
      </c>
      <c r="Q29" s="173">
        <v>0</v>
      </c>
      <c r="R29" s="173">
        <v>0</v>
      </c>
      <c r="S29" s="173">
        <v>0</v>
      </c>
      <c r="T29" s="173">
        <v>0</v>
      </c>
      <c r="U29" s="173">
        <v>0</v>
      </c>
      <c r="V29" s="173">
        <v>0</v>
      </c>
      <c r="W29" s="173">
        <v>0</v>
      </c>
      <c r="X29" s="173">
        <v>0</v>
      </c>
      <c r="Y29" s="173">
        <v>0</v>
      </c>
      <c r="Z29" s="173">
        <v>0</v>
      </c>
      <c r="AA29" s="173">
        <v>0</v>
      </c>
      <c r="AB29" s="172">
        <f t="shared" si="3"/>
        <v>0</v>
      </c>
      <c r="AC29" s="172">
        <f t="shared" si="6"/>
        <v>0</v>
      </c>
    </row>
    <row r="30" spans="1:33" s="70" customFormat="1" ht="47.25" x14ac:dyDescent="0.25">
      <c r="A30" s="140" t="s">
        <v>63</v>
      </c>
      <c r="B30" s="171" t="s">
        <v>169</v>
      </c>
      <c r="C30" s="172">
        <v>0</v>
      </c>
      <c r="D30" s="173">
        <v>4.3900000000000002E-2</v>
      </c>
      <c r="E30" s="172">
        <v>0</v>
      </c>
      <c r="F30" s="172">
        <f t="shared" si="4"/>
        <v>4.3900000000000002E-2</v>
      </c>
      <c r="G30" s="172">
        <f t="shared" si="5"/>
        <v>4.3900000000000002E-2</v>
      </c>
      <c r="H30" s="172">
        <v>0</v>
      </c>
      <c r="I30" s="172">
        <f>I31+I32+I33+I34</f>
        <v>0</v>
      </c>
      <c r="J30" s="172">
        <f>SUM(J31:J34)</f>
        <v>4.3900000000000002E-2</v>
      </c>
      <c r="K30" s="172">
        <v>4</v>
      </c>
      <c r="L30" s="172">
        <v>0</v>
      </c>
      <c r="M30" s="172">
        <f>M31+M32+M33+M34</f>
        <v>0</v>
      </c>
      <c r="N30" s="172">
        <v>0</v>
      </c>
      <c r="O30" s="172">
        <f>O31+O32+O33+O34</f>
        <v>0</v>
      </c>
      <c r="P30" s="172">
        <v>0</v>
      </c>
      <c r="Q30" s="172">
        <f>Q31+Q32+Q33+Q34</f>
        <v>0</v>
      </c>
      <c r="R30" s="172">
        <v>0</v>
      </c>
      <c r="S30" s="172">
        <f>S31+S32+S33+S34</f>
        <v>0</v>
      </c>
      <c r="T30" s="172">
        <v>0</v>
      </c>
      <c r="U30" s="172">
        <f>U31+U32+U33+U34</f>
        <v>0</v>
      </c>
      <c r="V30" s="172">
        <v>0</v>
      </c>
      <c r="W30" s="172">
        <f>W31+W32+W33+W34</f>
        <v>0</v>
      </c>
      <c r="X30" s="172">
        <v>0</v>
      </c>
      <c r="Y30" s="172">
        <f>Y31+Y32+Y33+Y34</f>
        <v>0</v>
      </c>
      <c r="Z30" s="172">
        <v>0</v>
      </c>
      <c r="AA30" s="172">
        <f>AA31+AA32+AA33+AA34</f>
        <v>0</v>
      </c>
      <c r="AB30" s="172">
        <f t="shared" si="3"/>
        <v>0</v>
      </c>
      <c r="AC30" s="172">
        <f t="shared" si="6"/>
        <v>4.3900000000000002E-2</v>
      </c>
    </row>
    <row r="31" spans="1:33" x14ac:dyDescent="0.25">
      <c r="A31" s="143" t="s">
        <v>168</v>
      </c>
      <c r="B31" s="41" t="s">
        <v>167</v>
      </c>
      <c r="C31" s="173">
        <v>0</v>
      </c>
      <c r="D31" s="173">
        <v>0</v>
      </c>
      <c r="E31" s="173">
        <v>0</v>
      </c>
      <c r="F31" s="173">
        <f t="shared" si="4"/>
        <v>0</v>
      </c>
      <c r="G31" s="173">
        <f t="shared" si="5"/>
        <v>0</v>
      </c>
      <c r="H31" s="173">
        <v>0</v>
      </c>
      <c r="I31" s="173">
        <v>0</v>
      </c>
      <c r="J31" s="173">
        <v>0</v>
      </c>
      <c r="K31" s="173">
        <v>0</v>
      </c>
      <c r="L31" s="173">
        <v>0</v>
      </c>
      <c r="M31" s="173">
        <v>0</v>
      </c>
      <c r="N31" s="173">
        <v>0</v>
      </c>
      <c r="O31" s="173">
        <v>0</v>
      </c>
      <c r="P31" s="173">
        <v>0</v>
      </c>
      <c r="Q31" s="173">
        <v>0</v>
      </c>
      <c r="R31" s="173">
        <v>0</v>
      </c>
      <c r="S31" s="173">
        <v>0</v>
      </c>
      <c r="T31" s="173">
        <v>0</v>
      </c>
      <c r="U31" s="173">
        <v>0</v>
      </c>
      <c r="V31" s="173">
        <v>0</v>
      </c>
      <c r="W31" s="173">
        <v>0</v>
      </c>
      <c r="X31" s="173">
        <v>0</v>
      </c>
      <c r="Y31" s="173">
        <v>0</v>
      </c>
      <c r="Z31" s="173">
        <v>0</v>
      </c>
      <c r="AA31" s="173">
        <v>0</v>
      </c>
      <c r="AB31" s="172">
        <f t="shared" si="3"/>
        <v>0</v>
      </c>
      <c r="AC31" s="172">
        <f t="shared" si="6"/>
        <v>0</v>
      </c>
    </row>
    <row r="32" spans="1:33" ht="31.5" x14ac:dyDescent="0.25">
      <c r="A32" s="143" t="s">
        <v>166</v>
      </c>
      <c r="B32" s="41" t="s">
        <v>165</v>
      </c>
      <c r="C32" s="173">
        <v>0</v>
      </c>
      <c r="D32" s="173">
        <v>0</v>
      </c>
      <c r="E32" s="173">
        <v>0</v>
      </c>
      <c r="F32" s="173">
        <f t="shared" si="4"/>
        <v>0</v>
      </c>
      <c r="G32" s="173">
        <f t="shared" si="5"/>
        <v>0</v>
      </c>
      <c r="H32" s="173">
        <v>0</v>
      </c>
      <c r="I32" s="173">
        <v>0</v>
      </c>
      <c r="J32" s="173">
        <v>0</v>
      </c>
      <c r="K32" s="173">
        <v>0</v>
      </c>
      <c r="L32" s="173">
        <v>0</v>
      </c>
      <c r="M32" s="173">
        <v>0</v>
      </c>
      <c r="N32" s="173">
        <v>0</v>
      </c>
      <c r="O32" s="173">
        <v>0</v>
      </c>
      <c r="P32" s="173">
        <v>0</v>
      </c>
      <c r="Q32" s="173">
        <v>0</v>
      </c>
      <c r="R32" s="173">
        <v>0</v>
      </c>
      <c r="S32" s="173">
        <v>0</v>
      </c>
      <c r="T32" s="173">
        <v>0</v>
      </c>
      <c r="U32" s="173">
        <v>0</v>
      </c>
      <c r="V32" s="173">
        <v>0</v>
      </c>
      <c r="W32" s="173">
        <v>0</v>
      </c>
      <c r="X32" s="173">
        <v>0</v>
      </c>
      <c r="Y32" s="173">
        <v>0</v>
      </c>
      <c r="Z32" s="173">
        <v>0</v>
      </c>
      <c r="AA32" s="173">
        <v>0</v>
      </c>
      <c r="AB32" s="172">
        <f t="shared" si="3"/>
        <v>0</v>
      </c>
      <c r="AC32" s="172">
        <f t="shared" si="6"/>
        <v>0</v>
      </c>
    </row>
    <row r="33" spans="1:29" x14ac:dyDescent="0.25">
      <c r="A33" s="143" t="s">
        <v>164</v>
      </c>
      <c r="B33" s="41" t="s">
        <v>163</v>
      </c>
      <c r="C33" s="173">
        <v>0</v>
      </c>
      <c r="D33" s="173">
        <v>4.3900000000000002E-2</v>
      </c>
      <c r="E33" s="173">
        <v>0</v>
      </c>
      <c r="F33" s="173">
        <f t="shared" si="4"/>
        <v>4.3900000000000002E-2</v>
      </c>
      <c r="G33" s="173">
        <f t="shared" si="5"/>
        <v>4.3900000000000002E-2</v>
      </c>
      <c r="H33" s="173">
        <v>0</v>
      </c>
      <c r="I33" s="173">
        <v>0</v>
      </c>
      <c r="J33" s="173">
        <f>G33</f>
        <v>4.3900000000000002E-2</v>
      </c>
      <c r="K33" s="173">
        <v>0</v>
      </c>
      <c r="L33" s="173">
        <v>0</v>
      </c>
      <c r="M33" s="173">
        <v>0</v>
      </c>
      <c r="N33" s="173">
        <v>0</v>
      </c>
      <c r="O33" s="173">
        <v>0</v>
      </c>
      <c r="P33" s="173">
        <v>0</v>
      </c>
      <c r="Q33" s="173">
        <v>0</v>
      </c>
      <c r="R33" s="173">
        <v>0</v>
      </c>
      <c r="S33" s="173">
        <v>0</v>
      </c>
      <c r="T33" s="173">
        <v>0</v>
      </c>
      <c r="U33" s="173">
        <v>0</v>
      </c>
      <c r="V33" s="173">
        <v>0</v>
      </c>
      <c r="W33" s="173">
        <v>0</v>
      </c>
      <c r="X33" s="173">
        <v>0</v>
      </c>
      <c r="Y33" s="173">
        <v>0</v>
      </c>
      <c r="Z33" s="173">
        <v>0</v>
      </c>
      <c r="AA33" s="173">
        <v>0</v>
      </c>
      <c r="AB33" s="172">
        <f t="shared" si="3"/>
        <v>0</v>
      </c>
      <c r="AC33" s="172">
        <f t="shared" si="6"/>
        <v>4.3900000000000002E-2</v>
      </c>
    </row>
    <row r="34" spans="1:29" x14ac:dyDescent="0.25">
      <c r="A34" s="143" t="s">
        <v>162</v>
      </c>
      <c r="B34" s="41" t="s">
        <v>161</v>
      </c>
      <c r="C34" s="173">
        <v>0</v>
      </c>
      <c r="D34" s="173">
        <v>0</v>
      </c>
      <c r="E34" s="173">
        <v>0</v>
      </c>
      <c r="F34" s="173">
        <f t="shared" si="4"/>
        <v>0</v>
      </c>
      <c r="G34" s="173">
        <f t="shared" si="5"/>
        <v>0</v>
      </c>
      <c r="H34" s="173">
        <v>0</v>
      </c>
      <c r="I34" s="173">
        <v>0</v>
      </c>
      <c r="J34" s="173">
        <v>0</v>
      </c>
      <c r="K34" s="173">
        <v>0</v>
      </c>
      <c r="L34" s="173">
        <v>0</v>
      </c>
      <c r="M34" s="173">
        <v>0</v>
      </c>
      <c r="N34" s="173">
        <v>0</v>
      </c>
      <c r="O34" s="173">
        <v>0</v>
      </c>
      <c r="P34" s="173">
        <v>0</v>
      </c>
      <c r="Q34" s="173">
        <v>0</v>
      </c>
      <c r="R34" s="173">
        <v>0</v>
      </c>
      <c r="S34" s="173">
        <v>0</v>
      </c>
      <c r="T34" s="173">
        <v>0</v>
      </c>
      <c r="U34" s="173">
        <v>0</v>
      </c>
      <c r="V34" s="173">
        <v>0</v>
      </c>
      <c r="W34" s="173">
        <v>0</v>
      </c>
      <c r="X34" s="173">
        <v>0</v>
      </c>
      <c r="Y34" s="173">
        <v>0</v>
      </c>
      <c r="Z34" s="173">
        <v>0</v>
      </c>
      <c r="AA34" s="173">
        <v>0</v>
      </c>
      <c r="AB34" s="172">
        <f t="shared" si="3"/>
        <v>0</v>
      </c>
      <c r="AC34" s="172">
        <f t="shared" si="6"/>
        <v>0</v>
      </c>
    </row>
    <row r="35" spans="1:29" s="70" customFormat="1" ht="31.5" x14ac:dyDescent="0.25">
      <c r="A35" s="140" t="s">
        <v>62</v>
      </c>
      <c r="B35" s="171" t="s">
        <v>160</v>
      </c>
      <c r="C35" s="172">
        <v>0</v>
      </c>
      <c r="D35" s="172">
        <f>D44</f>
        <v>1</v>
      </c>
      <c r="E35" s="172">
        <v>0</v>
      </c>
      <c r="F35" s="172">
        <f t="shared" si="4"/>
        <v>1</v>
      </c>
      <c r="G35" s="172">
        <f t="shared" si="5"/>
        <v>1</v>
      </c>
      <c r="H35" s="172">
        <v>0</v>
      </c>
      <c r="I35" s="172">
        <v>0</v>
      </c>
      <c r="J35" s="172">
        <v>1</v>
      </c>
      <c r="K35" s="172">
        <v>4</v>
      </c>
      <c r="L35" s="172">
        <v>0</v>
      </c>
      <c r="M35" s="172">
        <v>0</v>
      </c>
      <c r="N35" s="172">
        <v>0</v>
      </c>
      <c r="O35" s="172">
        <v>0</v>
      </c>
      <c r="P35" s="172">
        <v>0</v>
      </c>
      <c r="Q35" s="172">
        <v>0</v>
      </c>
      <c r="R35" s="172">
        <v>0</v>
      </c>
      <c r="S35" s="172">
        <v>0</v>
      </c>
      <c r="T35" s="172">
        <v>0</v>
      </c>
      <c r="U35" s="172">
        <v>0</v>
      </c>
      <c r="V35" s="172">
        <v>0</v>
      </c>
      <c r="W35" s="172">
        <v>0</v>
      </c>
      <c r="X35" s="172">
        <v>0</v>
      </c>
      <c r="Y35" s="172">
        <v>0</v>
      </c>
      <c r="Z35" s="172">
        <v>0</v>
      </c>
      <c r="AA35" s="172">
        <v>0</v>
      </c>
      <c r="AB35" s="172">
        <f t="shared" si="3"/>
        <v>0</v>
      </c>
      <c r="AC35" s="172">
        <f t="shared" si="6"/>
        <v>1</v>
      </c>
    </row>
    <row r="36" spans="1:29" ht="31.5" x14ac:dyDescent="0.25">
      <c r="A36" s="143" t="s">
        <v>159</v>
      </c>
      <c r="B36" s="176" t="s">
        <v>158</v>
      </c>
      <c r="C36" s="177">
        <v>0</v>
      </c>
      <c r="D36" s="174" t="str">
        <f>IF(D$24&gt;0,"0.00","")</f>
        <v>0.00</v>
      </c>
      <c r="E36" s="173">
        <v>0</v>
      </c>
      <c r="F36" s="173" t="str">
        <f t="shared" si="4"/>
        <v>0.00</v>
      </c>
      <c r="G36" s="173" t="str">
        <f t="shared" si="5"/>
        <v>0.00</v>
      </c>
      <c r="H36" s="173">
        <v>0</v>
      </c>
      <c r="I36" s="173">
        <v>0</v>
      </c>
      <c r="J36" s="173">
        <v>0</v>
      </c>
      <c r="K36" s="173">
        <v>0</v>
      </c>
      <c r="L36" s="173">
        <v>0</v>
      </c>
      <c r="M36" s="173">
        <v>0</v>
      </c>
      <c r="N36" s="173">
        <v>0</v>
      </c>
      <c r="O36" s="173">
        <v>0</v>
      </c>
      <c r="P36" s="173">
        <v>0</v>
      </c>
      <c r="Q36" s="173">
        <v>0</v>
      </c>
      <c r="R36" s="173">
        <v>0</v>
      </c>
      <c r="S36" s="173">
        <v>0</v>
      </c>
      <c r="T36" s="173">
        <v>0</v>
      </c>
      <c r="U36" s="173">
        <v>0</v>
      </c>
      <c r="V36" s="173">
        <v>0</v>
      </c>
      <c r="W36" s="173">
        <v>0</v>
      </c>
      <c r="X36" s="173">
        <v>0</v>
      </c>
      <c r="Y36" s="173">
        <v>0</v>
      </c>
      <c r="Z36" s="173">
        <v>0</v>
      </c>
      <c r="AA36" s="173">
        <v>0</v>
      </c>
      <c r="AB36" s="172">
        <f t="shared" si="3"/>
        <v>0</v>
      </c>
      <c r="AC36" s="172" t="str">
        <f t="shared" si="6"/>
        <v>0.00</v>
      </c>
    </row>
    <row r="37" spans="1:29" x14ac:dyDescent="0.25">
      <c r="A37" s="143" t="s">
        <v>157</v>
      </c>
      <c r="B37" s="176" t="s">
        <v>442</v>
      </c>
      <c r="C37" s="173">
        <v>0</v>
      </c>
      <c r="D37" s="173">
        <v>0</v>
      </c>
      <c r="E37" s="173">
        <v>0</v>
      </c>
      <c r="F37" s="173">
        <f t="shared" si="4"/>
        <v>0</v>
      </c>
      <c r="G37" s="173">
        <f t="shared" si="5"/>
        <v>0</v>
      </c>
      <c r="H37" s="173">
        <v>0</v>
      </c>
      <c r="I37" s="173">
        <f>IF(H37&gt;0,I56,0)</f>
        <v>0</v>
      </c>
      <c r="J37" s="173">
        <v>0</v>
      </c>
      <c r="K37" s="173">
        <f>IF(J37&gt;0,K56,0)</f>
        <v>0</v>
      </c>
      <c r="L37" s="173">
        <v>0</v>
      </c>
      <c r="M37" s="173">
        <f>IF(L37&gt;0,M56,0)</f>
        <v>0</v>
      </c>
      <c r="N37" s="173">
        <v>0</v>
      </c>
      <c r="O37" s="173">
        <f>IF(N37&gt;0,O56,0)</f>
        <v>0</v>
      </c>
      <c r="P37" s="173">
        <v>0</v>
      </c>
      <c r="Q37" s="173">
        <f>IF(P37&gt;0,Q56,0)</f>
        <v>0</v>
      </c>
      <c r="R37" s="173">
        <v>0</v>
      </c>
      <c r="S37" s="173">
        <f>IF(R37&gt;0,S56,0)</f>
        <v>0</v>
      </c>
      <c r="T37" s="173">
        <v>0</v>
      </c>
      <c r="U37" s="173">
        <f>IF(T37&gt;0,U56,0)</f>
        <v>0</v>
      </c>
      <c r="V37" s="173">
        <v>0</v>
      </c>
      <c r="W37" s="173">
        <f>IF(V37&gt;0,W56,0)</f>
        <v>0</v>
      </c>
      <c r="X37" s="173">
        <v>0</v>
      </c>
      <c r="Y37" s="173">
        <f>IF(X37&gt;0,Y56,0)</f>
        <v>0</v>
      </c>
      <c r="Z37" s="173">
        <v>0</v>
      </c>
      <c r="AA37" s="173">
        <f>IF(Z37&gt;0,AA56,0)</f>
        <v>0</v>
      </c>
      <c r="AB37" s="172">
        <f t="shared" si="3"/>
        <v>0</v>
      </c>
      <c r="AC37" s="172">
        <f t="shared" si="6"/>
        <v>0</v>
      </c>
    </row>
    <row r="38" spans="1:29" x14ac:dyDescent="0.25">
      <c r="A38" s="143" t="s">
        <v>156</v>
      </c>
      <c r="B38" s="176" t="s">
        <v>146</v>
      </c>
      <c r="C38" s="173">
        <v>0</v>
      </c>
      <c r="D38" s="174" t="str">
        <f>IF(D$24&gt;0,"0.00","")</f>
        <v>0.00</v>
      </c>
      <c r="E38" s="173">
        <v>0</v>
      </c>
      <c r="F38" s="173" t="str">
        <f t="shared" si="4"/>
        <v>0.00</v>
      </c>
      <c r="G38" s="173" t="str">
        <f t="shared" si="5"/>
        <v>0.00</v>
      </c>
      <c r="H38" s="173">
        <v>0</v>
      </c>
      <c r="I38" s="173">
        <v>0</v>
      </c>
      <c r="J38" s="173">
        <v>0</v>
      </c>
      <c r="K38" s="173">
        <v>0</v>
      </c>
      <c r="L38" s="173">
        <v>0</v>
      </c>
      <c r="M38" s="173">
        <v>0</v>
      </c>
      <c r="N38" s="173">
        <v>0</v>
      </c>
      <c r="O38" s="173">
        <v>0</v>
      </c>
      <c r="P38" s="173">
        <v>0</v>
      </c>
      <c r="Q38" s="173">
        <v>0</v>
      </c>
      <c r="R38" s="173">
        <v>0</v>
      </c>
      <c r="S38" s="173">
        <v>0</v>
      </c>
      <c r="T38" s="173">
        <v>0</v>
      </c>
      <c r="U38" s="173">
        <v>0</v>
      </c>
      <c r="V38" s="173">
        <v>0</v>
      </c>
      <c r="W38" s="173">
        <v>0</v>
      </c>
      <c r="X38" s="173">
        <v>0</v>
      </c>
      <c r="Y38" s="173">
        <v>0</v>
      </c>
      <c r="Z38" s="173">
        <v>0</v>
      </c>
      <c r="AA38" s="173">
        <v>0</v>
      </c>
      <c r="AB38" s="172">
        <f t="shared" si="3"/>
        <v>0</v>
      </c>
      <c r="AC38" s="172" t="str">
        <f t="shared" si="6"/>
        <v>0.00</v>
      </c>
    </row>
    <row r="39" spans="1:29" ht="31.5" x14ac:dyDescent="0.25">
      <c r="A39" s="143" t="s">
        <v>155</v>
      </c>
      <c r="B39" s="41" t="s">
        <v>144</v>
      </c>
      <c r="C39" s="173">
        <v>0</v>
      </c>
      <c r="D39" s="173">
        <v>0</v>
      </c>
      <c r="E39" s="173">
        <v>0</v>
      </c>
      <c r="F39" s="173">
        <f t="shared" si="4"/>
        <v>0</v>
      </c>
      <c r="G39" s="173">
        <f t="shared" si="5"/>
        <v>0</v>
      </c>
      <c r="H39" s="173">
        <v>0</v>
      </c>
      <c r="I39" s="173">
        <f>IF(H39&gt;0,I56,0)</f>
        <v>0</v>
      </c>
      <c r="J39" s="173">
        <v>0</v>
      </c>
      <c r="K39" s="173">
        <f>IF(J39&gt;0,K56,0)</f>
        <v>0</v>
      </c>
      <c r="L39" s="173">
        <v>0</v>
      </c>
      <c r="M39" s="173">
        <f>IF(L39&gt;0,M56,0)</f>
        <v>0</v>
      </c>
      <c r="N39" s="173">
        <v>0</v>
      </c>
      <c r="O39" s="173">
        <f>IF(N39&gt;0,O56,0)</f>
        <v>0</v>
      </c>
      <c r="P39" s="173">
        <v>0</v>
      </c>
      <c r="Q39" s="173">
        <f>IF(P39&gt;0,Q56,0)</f>
        <v>0</v>
      </c>
      <c r="R39" s="173">
        <v>0</v>
      </c>
      <c r="S39" s="173">
        <f>IF(R39&gt;0,S56,0)</f>
        <v>0</v>
      </c>
      <c r="T39" s="173">
        <v>0</v>
      </c>
      <c r="U39" s="173">
        <f>IF(T39&gt;0,U56,0)</f>
        <v>0</v>
      </c>
      <c r="V39" s="173">
        <v>0</v>
      </c>
      <c r="W39" s="173">
        <f>IF(V39&gt;0,W56,0)</f>
        <v>0</v>
      </c>
      <c r="X39" s="173">
        <v>0</v>
      </c>
      <c r="Y39" s="173">
        <f>IF(X39&gt;0,Y56,0)</f>
        <v>0</v>
      </c>
      <c r="Z39" s="173">
        <v>0</v>
      </c>
      <c r="AA39" s="173">
        <f>IF(Z39&gt;0,AA56,0)</f>
        <v>0</v>
      </c>
      <c r="AB39" s="172">
        <f t="shared" si="3"/>
        <v>0</v>
      </c>
      <c r="AC39" s="172">
        <f t="shared" si="6"/>
        <v>0</v>
      </c>
    </row>
    <row r="40" spans="1:29" ht="31.5" x14ac:dyDescent="0.25">
      <c r="A40" s="143" t="s">
        <v>154</v>
      </c>
      <c r="B40" s="41" t="s">
        <v>142</v>
      </c>
      <c r="C40" s="173">
        <v>0</v>
      </c>
      <c r="D40" s="173">
        <v>0</v>
      </c>
      <c r="E40" s="173">
        <v>0</v>
      </c>
      <c r="F40" s="173">
        <f t="shared" si="4"/>
        <v>0</v>
      </c>
      <c r="G40" s="173">
        <f t="shared" si="5"/>
        <v>0</v>
      </c>
      <c r="H40" s="173">
        <v>0</v>
      </c>
      <c r="I40" s="173">
        <f>IF(H40&gt;0,I56,0)</f>
        <v>0</v>
      </c>
      <c r="J40" s="173">
        <v>0</v>
      </c>
      <c r="K40" s="173">
        <f>IF(J40&gt;0,K56,0)</f>
        <v>0</v>
      </c>
      <c r="L40" s="173">
        <v>0</v>
      </c>
      <c r="M40" s="173">
        <f>IF(L40&gt;0,M56,0)</f>
        <v>0</v>
      </c>
      <c r="N40" s="173">
        <v>0</v>
      </c>
      <c r="O40" s="173">
        <f>IF(N40&gt;0,O56,0)</f>
        <v>0</v>
      </c>
      <c r="P40" s="173">
        <v>0</v>
      </c>
      <c r="Q40" s="173">
        <f>IF(P40&gt;0,Q56,0)</f>
        <v>0</v>
      </c>
      <c r="R40" s="173">
        <v>0</v>
      </c>
      <c r="S40" s="173">
        <f>IF(R40&gt;0,S56,0)</f>
        <v>0</v>
      </c>
      <c r="T40" s="173">
        <v>0</v>
      </c>
      <c r="U40" s="173">
        <f>IF(T40&gt;0,U56,0)</f>
        <v>0</v>
      </c>
      <c r="V40" s="173">
        <v>0</v>
      </c>
      <c r="W40" s="173">
        <f>IF(V40&gt;0,W56,0)</f>
        <v>0</v>
      </c>
      <c r="X40" s="173">
        <v>0</v>
      </c>
      <c r="Y40" s="173">
        <f>IF(X40&gt;0,Y56,0)</f>
        <v>0</v>
      </c>
      <c r="Z40" s="173">
        <v>0</v>
      </c>
      <c r="AA40" s="173">
        <f>IF(Z40&gt;0,AA56,0)</f>
        <v>0</v>
      </c>
      <c r="AB40" s="172">
        <f t="shared" si="3"/>
        <v>0</v>
      </c>
      <c r="AC40" s="172">
        <f t="shared" si="6"/>
        <v>0</v>
      </c>
    </row>
    <row r="41" spans="1:29" x14ac:dyDescent="0.25">
      <c r="A41" s="143" t="s">
        <v>153</v>
      </c>
      <c r="B41" s="41" t="s">
        <v>140</v>
      </c>
      <c r="C41" s="173">
        <v>0</v>
      </c>
      <c r="D41" s="173">
        <v>0</v>
      </c>
      <c r="E41" s="173">
        <v>0</v>
      </c>
      <c r="F41" s="173">
        <f t="shared" si="4"/>
        <v>0</v>
      </c>
      <c r="G41" s="173">
        <f t="shared" si="5"/>
        <v>0</v>
      </c>
      <c r="H41" s="173">
        <v>0</v>
      </c>
      <c r="I41" s="173">
        <f>IF(H41&gt;0,I56,0)</f>
        <v>0</v>
      </c>
      <c r="J41" s="173">
        <v>0</v>
      </c>
      <c r="K41" s="173">
        <f>IF(J41&gt;0,K56,0)</f>
        <v>0</v>
      </c>
      <c r="L41" s="173">
        <v>0</v>
      </c>
      <c r="M41" s="173">
        <f>IF(L41&gt;0,M56,0)</f>
        <v>0</v>
      </c>
      <c r="N41" s="173">
        <v>0</v>
      </c>
      <c r="O41" s="173">
        <f>IF(N41&gt;0,O56,0)</f>
        <v>0</v>
      </c>
      <c r="P41" s="173">
        <v>0</v>
      </c>
      <c r="Q41" s="173">
        <f>IF(P41&gt;0,Q56,0)</f>
        <v>0</v>
      </c>
      <c r="R41" s="173">
        <v>0</v>
      </c>
      <c r="S41" s="173">
        <f>IF(R41&gt;0,S56,0)</f>
        <v>0</v>
      </c>
      <c r="T41" s="173">
        <v>0</v>
      </c>
      <c r="U41" s="173">
        <f>IF(T41&gt;0,U56,0)</f>
        <v>0</v>
      </c>
      <c r="V41" s="173">
        <v>0</v>
      </c>
      <c r="W41" s="173">
        <f>IF(V41&gt;0,W56,0)</f>
        <v>0</v>
      </c>
      <c r="X41" s="173">
        <v>0</v>
      </c>
      <c r="Y41" s="173">
        <f>IF(X41&gt;0,Y56,0)</f>
        <v>0</v>
      </c>
      <c r="Z41" s="173">
        <v>0</v>
      </c>
      <c r="AA41" s="173">
        <f>IF(Z41&gt;0,AA56,0)</f>
        <v>0</v>
      </c>
      <c r="AB41" s="172">
        <f t="shared" si="3"/>
        <v>0</v>
      </c>
      <c r="AC41" s="172">
        <f t="shared" si="6"/>
        <v>0</v>
      </c>
    </row>
    <row r="42" spans="1:29" x14ac:dyDescent="0.25">
      <c r="A42" s="143" t="s">
        <v>152</v>
      </c>
      <c r="B42" s="176" t="s">
        <v>437</v>
      </c>
      <c r="C42" s="173">
        <v>0</v>
      </c>
      <c r="D42" s="173">
        <v>0</v>
      </c>
      <c r="E42" s="173">
        <v>0</v>
      </c>
      <c r="F42" s="173">
        <f t="shared" si="4"/>
        <v>0</v>
      </c>
      <c r="G42" s="173">
        <f t="shared" si="5"/>
        <v>0</v>
      </c>
      <c r="H42" s="173">
        <v>0</v>
      </c>
      <c r="I42" s="173">
        <f>IF(H42&gt;0,I56,0)</f>
        <v>0</v>
      </c>
      <c r="J42" s="173">
        <v>0</v>
      </c>
      <c r="K42" s="173">
        <f>IF(J42&gt;0,K56,0)</f>
        <v>0</v>
      </c>
      <c r="L42" s="173">
        <v>0</v>
      </c>
      <c r="M42" s="173">
        <f>IF(L42&gt;0,M56,0)</f>
        <v>0</v>
      </c>
      <c r="N42" s="173">
        <v>0</v>
      </c>
      <c r="O42" s="173">
        <f>IF(N42&gt;0,O56,0)</f>
        <v>0</v>
      </c>
      <c r="P42" s="173">
        <v>0</v>
      </c>
      <c r="Q42" s="173">
        <f>IF(P42&gt;0,Q56,0)</f>
        <v>0</v>
      </c>
      <c r="R42" s="173">
        <v>0</v>
      </c>
      <c r="S42" s="173">
        <f>IF(R42&gt;0,S56,0)</f>
        <v>0</v>
      </c>
      <c r="T42" s="173">
        <v>0</v>
      </c>
      <c r="U42" s="173">
        <f>IF(T42&gt;0,U56,0)</f>
        <v>0</v>
      </c>
      <c r="V42" s="173">
        <v>0</v>
      </c>
      <c r="W42" s="173">
        <f>IF(V42&gt;0,W56,0)</f>
        <v>0</v>
      </c>
      <c r="X42" s="173">
        <v>0</v>
      </c>
      <c r="Y42" s="173">
        <f>IF(X42&gt;0,Y56,0)</f>
        <v>0</v>
      </c>
      <c r="Z42" s="173">
        <v>0</v>
      </c>
      <c r="AA42" s="173">
        <f>IF(Z42&gt;0,AA56,0)</f>
        <v>0</v>
      </c>
      <c r="AB42" s="172">
        <f t="shared" si="3"/>
        <v>0</v>
      </c>
      <c r="AC42" s="172">
        <f t="shared" si="6"/>
        <v>0</v>
      </c>
    </row>
    <row r="43" spans="1:29" x14ac:dyDescent="0.25">
      <c r="A43" s="143" t="s">
        <v>496</v>
      </c>
      <c r="B43" s="176" t="s">
        <v>438</v>
      </c>
      <c r="C43" s="173">
        <v>0</v>
      </c>
      <c r="D43" s="173">
        <v>0</v>
      </c>
      <c r="E43" s="173">
        <v>0</v>
      </c>
      <c r="F43" s="173">
        <f t="shared" si="4"/>
        <v>0</v>
      </c>
      <c r="G43" s="173">
        <f t="shared" si="5"/>
        <v>0</v>
      </c>
      <c r="H43" s="173">
        <v>0</v>
      </c>
      <c r="I43" s="173">
        <f>IF(H43&gt;0,I56,0)</f>
        <v>0</v>
      </c>
      <c r="J43" s="173">
        <v>0</v>
      </c>
      <c r="K43" s="173">
        <f>IF(J43&gt;0,K56,0)</f>
        <v>0</v>
      </c>
      <c r="L43" s="173">
        <v>0</v>
      </c>
      <c r="M43" s="173">
        <f>IF(L43&gt;0,M56,0)</f>
        <v>0</v>
      </c>
      <c r="N43" s="173">
        <v>0</v>
      </c>
      <c r="O43" s="173">
        <f>IF(N43&gt;0,O56,0)</f>
        <v>0</v>
      </c>
      <c r="P43" s="173">
        <v>0</v>
      </c>
      <c r="Q43" s="173">
        <f>IF(P43&gt;0,Q56,0)</f>
        <v>0</v>
      </c>
      <c r="R43" s="173">
        <v>0</v>
      </c>
      <c r="S43" s="173">
        <f>IF(R43&gt;0,S56,0)</f>
        <v>0</v>
      </c>
      <c r="T43" s="173">
        <v>0</v>
      </c>
      <c r="U43" s="173">
        <f>IF(T43&gt;0,U56,0)</f>
        <v>0</v>
      </c>
      <c r="V43" s="173">
        <v>0</v>
      </c>
      <c r="W43" s="173">
        <f>IF(V43&gt;0,W56,0)</f>
        <v>0</v>
      </c>
      <c r="X43" s="173">
        <v>0</v>
      </c>
      <c r="Y43" s="173">
        <f>IF(X43&gt;0,Y56,0)</f>
        <v>0</v>
      </c>
      <c r="Z43" s="173">
        <v>0</v>
      </c>
      <c r="AA43" s="173">
        <f>IF(Z43&gt;0,AA56,0)</f>
        <v>0</v>
      </c>
      <c r="AB43" s="172">
        <f t="shared" si="3"/>
        <v>0</v>
      </c>
      <c r="AC43" s="172">
        <f t="shared" si="6"/>
        <v>0</v>
      </c>
    </row>
    <row r="44" spans="1:29" x14ac:dyDescent="0.25">
      <c r="A44" s="143" t="s">
        <v>497</v>
      </c>
      <c r="B44" s="176" t="s">
        <v>439</v>
      </c>
      <c r="C44" s="173">
        <v>0</v>
      </c>
      <c r="D44" s="173">
        <v>1</v>
      </c>
      <c r="E44" s="173">
        <v>0</v>
      </c>
      <c r="F44" s="173">
        <f t="shared" si="4"/>
        <v>1</v>
      </c>
      <c r="G44" s="173">
        <f t="shared" si="5"/>
        <v>1</v>
      </c>
      <c r="H44" s="173">
        <v>0</v>
      </c>
      <c r="I44" s="173">
        <f>IF(H44&gt;0,I56,0)</f>
        <v>0</v>
      </c>
      <c r="J44" s="173">
        <v>1</v>
      </c>
      <c r="K44" s="173">
        <v>4</v>
      </c>
      <c r="L44" s="173">
        <v>0</v>
      </c>
      <c r="M44" s="173">
        <f>IF(L44&gt;0,M56,0)</f>
        <v>0</v>
      </c>
      <c r="N44" s="173">
        <v>0</v>
      </c>
      <c r="O44" s="173">
        <f>IF(N44&gt;0,O56,0)</f>
        <v>0</v>
      </c>
      <c r="P44" s="173">
        <v>0</v>
      </c>
      <c r="Q44" s="173">
        <f>IF(P44&gt;0,Q56,0)</f>
        <v>0</v>
      </c>
      <c r="R44" s="173">
        <v>0</v>
      </c>
      <c r="S44" s="173">
        <f>IF(R44&gt;0,S56,0)</f>
        <v>0</v>
      </c>
      <c r="T44" s="173">
        <v>0</v>
      </c>
      <c r="U44" s="173">
        <f>IF(T44&gt;0,U56,0)</f>
        <v>0</v>
      </c>
      <c r="V44" s="173">
        <v>0</v>
      </c>
      <c r="W44" s="173">
        <f>IF(V44&gt;0,W56,0)</f>
        <v>0</v>
      </c>
      <c r="X44" s="173">
        <v>0</v>
      </c>
      <c r="Y44" s="173">
        <f>IF(X44&gt;0,Y56,0)</f>
        <v>0</v>
      </c>
      <c r="Z44" s="173">
        <v>0</v>
      </c>
      <c r="AA44" s="173">
        <f>IF(Z44&gt;0,AA56,0)</f>
        <v>0</v>
      </c>
      <c r="AB44" s="172">
        <f t="shared" si="3"/>
        <v>0</v>
      </c>
      <c r="AC44" s="172">
        <f t="shared" si="6"/>
        <v>1</v>
      </c>
    </row>
    <row r="45" spans="1:29" s="70" customFormat="1" x14ac:dyDescent="0.25">
      <c r="A45" s="140" t="s">
        <v>61</v>
      </c>
      <c r="B45" s="171" t="s">
        <v>151</v>
      </c>
      <c r="C45" s="172">
        <v>0</v>
      </c>
      <c r="D45" s="172">
        <f>D54</f>
        <v>1</v>
      </c>
      <c r="E45" s="172">
        <v>0</v>
      </c>
      <c r="F45" s="172">
        <f t="shared" si="4"/>
        <v>1</v>
      </c>
      <c r="G45" s="172">
        <f t="shared" si="5"/>
        <v>1</v>
      </c>
      <c r="H45" s="172">
        <v>0</v>
      </c>
      <c r="I45" s="172">
        <v>0</v>
      </c>
      <c r="J45" s="172">
        <v>1</v>
      </c>
      <c r="K45" s="172">
        <v>4</v>
      </c>
      <c r="L45" s="172">
        <v>0</v>
      </c>
      <c r="M45" s="172">
        <v>0</v>
      </c>
      <c r="N45" s="172">
        <v>0</v>
      </c>
      <c r="O45" s="172">
        <v>0</v>
      </c>
      <c r="P45" s="172">
        <v>0</v>
      </c>
      <c r="Q45" s="172">
        <v>0</v>
      </c>
      <c r="R45" s="172">
        <v>0</v>
      </c>
      <c r="S45" s="172">
        <v>0</v>
      </c>
      <c r="T45" s="172">
        <v>0</v>
      </c>
      <c r="U45" s="172">
        <v>0</v>
      </c>
      <c r="V45" s="172">
        <v>0</v>
      </c>
      <c r="W45" s="172">
        <v>0</v>
      </c>
      <c r="X45" s="172">
        <v>0</v>
      </c>
      <c r="Y45" s="172">
        <v>0</v>
      </c>
      <c r="Z45" s="172">
        <v>0</v>
      </c>
      <c r="AA45" s="172">
        <v>0</v>
      </c>
      <c r="AB45" s="172">
        <f t="shared" si="3"/>
        <v>0</v>
      </c>
      <c r="AC45" s="172">
        <f t="shared" si="6"/>
        <v>1</v>
      </c>
    </row>
    <row r="46" spans="1:29" x14ac:dyDescent="0.25">
      <c r="A46" s="143" t="s">
        <v>150</v>
      </c>
      <c r="B46" s="41" t="s">
        <v>149</v>
      </c>
      <c r="C46" s="173">
        <v>0</v>
      </c>
      <c r="D46" s="174" t="str">
        <f>IF(D$24&gt;0,"0.00","")</f>
        <v>0.00</v>
      </c>
      <c r="E46" s="173">
        <v>0</v>
      </c>
      <c r="F46" s="173" t="str">
        <f t="shared" si="4"/>
        <v>0.00</v>
      </c>
      <c r="G46" s="173" t="str">
        <f t="shared" si="5"/>
        <v>0.00</v>
      </c>
      <c r="H46" s="173">
        <v>0</v>
      </c>
      <c r="I46" s="173">
        <v>0</v>
      </c>
      <c r="J46" s="173">
        <v>0</v>
      </c>
      <c r="K46" s="173">
        <v>0</v>
      </c>
      <c r="L46" s="173">
        <v>0</v>
      </c>
      <c r="M46" s="173">
        <v>0</v>
      </c>
      <c r="N46" s="173">
        <v>0</v>
      </c>
      <c r="O46" s="173">
        <v>0</v>
      </c>
      <c r="P46" s="173">
        <v>0</v>
      </c>
      <c r="Q46" s="173">
        <v>0</v>
      </c>
      <c r="R46" s="173">
        <v>0</v>
      </c>
      <c r="S46" s="173">
        <v>0</v>
      </c>
      <c r="T46" s="173">
        <v>0</v>
      </c>
      <c r="U46" s="173">
        <v>0</v>
      </c>
      <c r="V46" s="173">
        <v>0</v>
      </c>
      <c r="W46" s="173">
        <v>0</v>
      </c>
      <c r="X46" s="173">
        <v>0</v>
      </c>
      <c r="Y46" s="173">
        <v>0</v>
      </c>
      <c r="Z46" s="173">
        <v>0</v>
      </c>
      <c r="AA46" s="173">
        <v>0</v>
      </c>
      <c r="AB46" s="172">
        <f t="shared" si="3"/>
        <v>0</v>
      </c>
      <c r="AC46" s="172" t="str">
        <f t="shared" si="6"/>
        <v>0.00</v>
      </c>
    </row>
    <row r="47" spans="1:29" x14ac:dyDescent="0.25">
      <c r="A47" s="143" t="s">
        <v>148</v>
      </c>
      <c r="B47" s="41" t="s">
        <v>442</v>
      </c>
      <c r="C47" s="173">
        <f t="shared" ref="C47:C54" si="7">C37</f>
        <v>0</v>
      </c>
      <c r="D47" s="173">
        <v>0</v>
      </c>
      <c r="E47" s="173">
        <v>0</v>
      </c>
      <c r="F47" s="173">
        <f t="shared" si="4"/>
        <v>0</v>
      </c>
      <c r="G47" s="173">
        <f t="shared" si="5"/>
        <v>0</v>
      </c>
      <c r="H47" s="173">
        <f t="shared" ref="H47:M47" si="8">H37</f>
        <v>0</v>
      </c>
      <c r="I47" s="173">
        <f t="shared" si="8"/>
        <v>0</v>
      </c>
      <c r="J47" s="173">
        <f t="shared" si="8"/>
        <v>0</v>
      </c>
      <c r="K47" s="173">
        <f t="shared" si="8"/>
        <v>0</v>
      </c>
      <c r="L47" s="173">
        <f t="shared" si="8"/>
        <v>0</v>
      </c>
      <c r="M47" s="173">
        <f t="shared" si="8"/>
        <v>0</v>
      </c>
      <c r="N47" s="173">
        <f t="shared" ref="N47:AA47" si="9">N37</f>
        <v>0</v>
      </c>
      <c r="O47" s="173">
        <f t="shared" si="9"/>
        <v>0</v>
      </c>
      <c r="P47" s="173">
        <f t="shared" si="9"/>
        <v>0</v>
      </c>
      <c r="Q47" s="173">
        <f t="shared" si="9"/>
        <v>0</v>
      </c>
      <c r="R47" s="173">
        <f t="shared" si="9"/>
        <v>0</v>
      </c>
      <c r="S47" s="173">
        <f t="shared" si="9"/>
        <v>0</v>
      </c>
      <c r="T47" s="173">
        <f t="shared" si="9"/>
        <v>0</v>
      </c>
      <c r="U47" s="173">
        <f t="shared" si="9"/>
        <v>0</v>
      </c>
      <c r="V47" s="173">
        <f t="shared" si="9"/>
        <v>0</v>
      </c>
      <c r="W47" s="173">
        <f t="shared" si="9"/>
        <v>0</v>
      </c>
      <c r="X47" s="173">
        <f t="shared" si="9"/>
        <v>0</v>
      </c>
      <c r="Y47" s="173">
        <f t="shared" si="9"/>
        <v>0</v>
      </c>
      <c r="Z47" s="173">
        <f t="shared" si="9"/>
        <v>0</v>
      </c>
      <c r="AA47" s="173">
        <f t="shared" si="9"/>
        <v>0</v>
      </c>
      <c r="AB47" s="172">
        <f t="shared" si="3"/>
        <v>0</v>
      </c>
      <c r="AC47" s="172">
        <f t="shared" si="6"/>
        <v>0</v>
      </c>
    </row>
    <row r="48" spans="1:29" x14ac:dyDescent="0.25">
      <c r="A48" s="143" t="s">
        <v>147</v>
      </c>
      <c r="B48" s="41" t="s">
        <v>146</v>
      </c>
      <c r="C48" s="173">
        <f t="shared" si="7"/>
        <v>0</v>
      </c>
      <c r="D48" s="173" t="str">
        <f>D38</f>
        <v>0.00</v>
      </c>
      <c r="E48" s="173">
        <v>0</v>
      </c>
      <c r="F48" s="173" t="str">
        <f t="shared" si="4"/>
        <v>0.00</v>
      </c>
      <c r="G48" s="173" t="str">
        <f t="shared" si="5"/>
        <v>0.00</v>
      </c>
      <c r="H48" s="173">
        <v>0</v>
      </c>
      <c r="I48" s="173">
        <v>0</v>
      </c>
      <c r="J48" s="173">
        <v>0</v>
      </c>
      <c r="K48" s="173">
        <v>0</v>
      </c>
      <c r="L48" s="173">
        <v>0</v>
      </c>
      <c r="M48" s="173">
        <v>0</v>
      </c>
      <c r="N48" s="173">
        <v>0</v>
      </c>
      <c r="O48" s="173">
        <v>0</v>
      </c>
      <c r="P48" s="173">
        <v>0</v>
      </c>
      <c r="Q48" s="173">
        <v>0</v>
      </c>
      <c r="R48" s="173">
        <v>0</v>
      </c>
      <c r="S48" s="173">
        <v>0</v>
      </c>
      <c r="T48" s="173">
        <v>0</v>
      </c>
      <c r="U48" s="173">
        <v>0</v>
      </c>
      <c r="V48" s="173">
        <v>0</v>
      </c>
      <c r="W48" s="173">
        <v>0</v>
      </c>
      <c r="X48" s="173">
        <v>0</v>
      </c>
      <c r="Y48" s="173">
        <v>0</v>
      </c>
      <c r="Z48" s="173">
        <v>0</v>
      </c>
      <c r="AA48" s="173">
        <v>0</v>
      </c>
      <c r="AB48" s="172">
        <f t="shared" si="3"/>
        <v>0</v>
      </c>
      <c r="AC48" s="172" t="str">
        <f t="shared" si="6"/>
        <v>0.00</v>
      </c>
    </row>
    <row r="49" spans="1:29" ht="31.5" x14ac:dyDescent="0.25">
      <c r="A49" s="143" t="s">
        <v>145</v>
      </c>
      <c r="B49" s="41" t="s">
        <v>144</v>
      </c>
      <c r="C49" s="173">
        <f t="shared" si="7"/>
        <v>0</v>
      </c>
      <c r="D49" s="173">
        <v>0</v>
      </c>
      <c r="E49" s="173">
        <v>0</v>
      </c>
      <c r="F49" s="173">
        <f t="shared" si="4"/>
        <v>0</v>
      </c>
      <c r="G49" s="173">
        <f t="shared" si="5"/>
        <v>0</v>
      </c>
      <c r="H49" s="173">
        <f t="shared" ref="H49:M54" si="10">H39</f>
        <v>0</v>
      </c>
      <c r="I49" s="173">
        <f t="shared" si="10"/>
        <v>0</v>
      </c>
      <c r="J49" s="173">
        <f t="shared" si="10"/>
        <v>0</v>
      </c>
      <c r="K49" s="173">
        <f t="shared" si="10"/>
        <v>0</v>
      </c>
      <c r="L49" s="173">
        <f t="shared" si="10"/>
        <v>0</v>
      </c>
      <c r="M49" s="173">
        <f t="shared" si="10"/>
        <v>0</v>
      </c>
      <c r="N49" s="173">
        <f t="shared" ref="N49:AA49" si="11">N39</f>
        <v>0</v>
      </c>
      <c r="O49" s="173">
        <f t="shared" si="11"/>
        <v>0</v>
      </c>
      <c r="P49" s="173">
        <f t="shared" si="11"/>
        <v>0</v>
      </c>
      <c r="Q49" s="173">
        <f t="shared" si="11"/>
        <v>0</v>
      </c>
      <c r="R49" s="173">
        <f t="shared" si="11"/>
        <v>0</v>
      </c>
      <c r="S49" s="173">
        <f t="shared" si="11"/>
        <v>0</v>
      </c>
      <c r="T49" s="173">
        <f t="shared" si="11"/>
        <v>0</v>
      </c>
      <c r="U49" s="173">
        <f t="shared" si="11"/>
        <v>0</v>
      </c>
      <c r="V49" s="173">
        <f t="shared" si="11"/>
        <v>0</v>
      </c>
      <c r="W49" s="173">
        <f t="shared" si="11"/>
        <v>0</v>
      </c>
      <c r="X49" s="173">
        <f t="shared" si="11"/>
        <v>0</v>
      </c>
      <c r="Y49" s="173">
        <f t="shared" si="11"/>
        <v>0</v>
      </c>
      <c r="Z49" s="173">
        <f t="shared" si="11"/>
        <v>0</v>
      </c>
      <c r="AA49" s="173">
        <f t="shared" si="11"/>
        <v>0</v>
      </c>
      <c r="AB49" s="172">
        <f t="shared" si="3"/>
        <v>0</v>
      </c>
      <c r="AC49" s="172">
        <f t="shared" si="6"/>
        <v>0</v>
      </c>
    </row>
    <row r="50" spans="1:29" ht="31.5" x14ac:dyDescent="0.25">
      <c r="A50" s="143" t="s">
        <v>143</v>
      </c>
      <c r="B50" s="41" t="s">
        <v>142</v>
      </c>
      <c r="C50" s="173">
        <f t="shared" si="7"/>
        <v>0</v>
      </c>
      <c r="D50" s="173">
        <v>0</v>
      </c>
      <c r="E50" s="173">
        <v>0</v>
      </c>
      <c r="F50" s="173">
        <f t="shared" si="4"/>
        <v>0</v>
      </c>
      <c r="G50" s="173">
        <f t="shared" si="5"/>
        <v>0</v>
      </c>
      <c r="H50" s="173">
        <f t="shared" si="10"/>
        <v>0</v>
      </c>
      <c r="I50" s="173">
        <f t="shared" si="10"/>
        <v>0</v>
      </c>
      <c r="J50" s="173">
        <f t="shared" si="10"/>
        <v>0</v>
      </c>
      <c r="K50" s="173">
        <f t="shared" si="10"/>
        <v>0</v>
      </c>
      <c r="L50" s="173">
        <f t="shared" si="10"/>
        <v>0</v>
      </c>
      <c r="M50" s="173">
        <f t="shared" si="10"/>
        <v>0</v>
      </c>
      <c r="N50" s="173">
        <f t="shared" ref="N50:AA50" si="12">N40</f>
        <v>0</v>
      </c>
      <c r="O50" s="173">
        <f t="shared" si="12"/>
        <v>0</v>
      </c>
      <c r="P50" s="173">
        <f t="shared" si="12"/>
        <v>0</v>
      </c>
      <c r="Q50" s="173">
        <f t="shared" si="12"/>
        <v>0</v>
      </c>
      <c r="R50" s="173">
        <f t="shared" si="12"/>
        <v>0</v>
      </c>
      <c r="S50" s="173">
        <f t="shared" si="12"/>
        <v>0</v>
      </c>
      <c r="T50" s="173">
        <f t="shared" si="12"/>
        <v>0</v>
      </c>
      <c r="U50" s="173">
        <f t="shared" si="12"/>
        <v>0</v>
      </c>
      <c r="V50" s="173">
        <f t="shared" si="12"/>
        <v>0</v>
      </c>
      <c r="W50" s="173">
        <f t="shared" si="12"/>
        <v>0</v>
      </c>
      <c r="X50" s="173">
        <f t="shared" si="12"/>
        <v>0</v>
      </c>
      <c r="Y50" s="173">
        <f t="shared" si="12"/>
        <v>0</v>
      </c>
      <c r="Z50" s="173">
        <f t="shared" si="12"/>
        <v>0</v>
      </c>
      <c r="AA50" s="173">
        <f t="shared" si="12"/>
        <v>0</v>
      </c>
      <c r="AB50" s="172">
        <f t="shared" si="3"/>
        <v>0</v>
      </c>
      <c r="AC50" s="172">
        <f t="shared" si="6"/>
        <v>0</v>
      </c>
    </row>
    <row r="51" spans="1:29" x14ac:dyDescent="0.25">
      <c r="A51" s="143" t="s">
        <v>141</v>
      </c>
      <c r="B51" s="41" t="s">
        <v>140</v>
      </c>
      <c r="C51" s="173">
        <f t="shared" si="7"/>
        <v>0</v>
      </c>
      <c r="D51" s="173">
        <v>0</v>
      </c>
      <c r="E51" s="173">
        <v>0</v>
      </c>
      <c r="F51" s="173">
        <f t="shared" si="4"/>
        <v>0</v>
      </c>
      <c r="G51" s="173">
        <f t="shared" si="5"/>
        <v>0</v>
      </c>
      <c r="H51" s="173">
        <f t="shared" si="10"/>
        <v>0</v>
      </c>
      <c r="I51" s="173">
        <f t="shared" si="10"/>
        <v>0</v>
      </c>
      <c r="J51" s="173">
        <f t="shared" si="10"/>
        <v>0</v>
      </c>
      <c r="K51" s="173">
        <f t="shared" si="10"/>
        <v>0</v>
      </c>
      <c r="L51" s="173">
        <f t="shared" si="10"/>
        <v>0</v>
      </c>
      <c r="M51" s="173">
        <f t="shared" si="10"/>
        <v>0</v>
      </c>
      <c r="N51" s="173">
        <f t="shared" ref="N51:AA51" si="13">N41</f>
        <v>0</v>
      </c>
      <c r="O51" s="173">
        <f t="shared" si="13"/>
        <v>0</v>
      </c>
      <c r="P51" s="173">
        <f t="shared" si="13"/>
        <v>0</v>
      </c>
      <c r="Q51" s="173">
        <f t="shared" si="13"/>
        <v>0</v>
      </c>
      <c r="R51" s="173">
        <f t="shared" si="13"/>
        <v>0</v>
      </c>
      <c r="S51" s="173">
        <f t="shared" si="13"/>
        <v>0</v>
      </c>
      <c r="T51" s="173">
        <f t="shared" si="13"/>
        <v>0</v>
      </c>
      <c r="U51" s="173">
        <f t="shared" si="13"/>
        <v>0</v>
      </c>
      <c r="V51" s="173">
        <f t="shared" si="13"/>
        <v>0</v>
      </c>
      <c r="W51" s="173">
        <f t="shared" si="13"/>
        <v>0</v>
      </c>
      <c r="X51" s="173">
        <f t="shared" si="13"/>
        <v>0</v>
      </c>
      <c r="Y51" s="173">
        <f t="shared" si="13"/>
        <v>0</v>
      </c>
      <c r="Z51" s="173">
        <f t="shared" si="13"/>
        <v>0</v>
      </c>
      <c r="AA51" s="173">
        <f t="shared" si="13"/>
        <v>0</v>
      </c>
      <c r="AB51" s="172">
        <f t="shared" si="3"/>
        <v>0</v>
      </c>
      <c r="AC51" s="172">
        <f t="shared" si="6"/>
        <v>0</v>
      </c>
    </row>
    <row r="52" spans="1:29" x14ac:dyDescent="0.25">
      <c r="A52" s="143" t="s">
        <v>139</v>
      </c>
      <c r="B52" s="176" t="s">
        <v>437</v>
      </c>
      <c r="C52" s="173">
        <f t="shared" si="7"/>
        <v>0</v>
      </c>
      <c r="D52" s="173">
        <v>0</v>
      </c>
      <c r="E52" s="173">
        <v>0</v>
      </c>
      <c r="F52" s="173">
        <f t="shared" si="4"/>
        <v>0</v>
      </c>
      <c r="G52" s="173">
        <f t="shared" si="5"/>
        <v>0</v>
      </c>
      <c r="H52" s="173">
        <f t="shared" si="10"/>
        <v>0</v>
      </c>
      <c r="I52" s="173">
        <f t="shared" si="10"/>
        <v>0</v>
      </c>
      <c r="J52" s="173">
        <f t="shared" si="10"/>
        <v>0</v>
      </c>
      <c r="K52" s="173">
        <f t="shared" si="10"/>
        <v>0</v>
      </c>
      <c r="L52" s="173">
        <f t="shared" si="10"/>
        <v>0</v>
      </c>
      <c r="M52" s="173">
        <f t="shared" si="10"/>
        <v>0</v>
      </c>
      <c r="N52" s="173">
        <f t="shared" ref="N52:AA52" si="14">N42</f>
        <v>0</v>
      </c>
      <c r="O52" s="173">
        <f t="shared" si="14"/>
        <v>0</v>
      </c>
      <c r="P52" s="173">
        <f t="shared" si="14"/>
        <v>0</v>
      </c>
      <c r="Q52" s="173">
        <f t="shared" si="14"/>
        <v>0</v>
      </c>
      <c r="R52" s="173">
        <f t="shared" si="14"/>
        <v>0</v>
      </c>
      <c r="S52" s="173">
        <f t="shared" si="14"/>
        <v>0</v>
      </c>
      <c r="T52" s="173">
        <f t="shared" si="14"/>
        <v>0</v>
      </c>
      <c r="U52" s="173">
        <f t="shared" si="14"/>
        <v>0</v>
      </c>
      <c r="V52" s="173">
        <f t="shared" si="14"/>
        <v>0</v>
      </c>
      <c r="W52" s="173">
        <f t="shared" si="14"/>
        <v>0</v>
      </c>
      <c r="X52" s="173">
        <f t="shared" si="14"/>
        <v>0</v>
      </c>
      <c r="Y52" s="173">
        <f t="shared" si="14"/>
        <v>0</v>
      </c>
      <c r="Z52" s="173">
        <f t="shared" si="14"/>
        <v>0</v>
      </c>
      <c r="AA52" s="173">
        <f t="shared" si="14"/>
        <v>0</v>
      </c>
      <c r="AB52" s="172">
        <f t="shared" si="3"/>
        <v>0</v>
      </c>
      <c r="AC52" s="172">
        <f t="shared" si="6"/>
        <v>0</v>
      </c>
    </row>
    <row r="53" spans="1:29" x14ac:dyDescent="0.25">
      <c r="A53" s="143" t="s">
        <v>498</v>
      </c>
      <c r="B53" s="176" t="s">
        <v>438</v>
      </c>
      <c r="C53" s="173">
        <f t="shared" si="7"/>
        <v>0</v>
      </c>
      <c r="D53" s="173">
        <v>0</v>
      </c>
      <c r="E53" s="173">
        <v>0</v>
      </c>
      <c r="F53" s="173">
        <f t="shared" si="4"/>
        <v>0</v>
      </c>
      <c r="G53" s="173">
        <f t="shared" si="5"/>
        <v>0</v>
      </c>
      <c r="H53" s="173">
        <f t="shared" si="10"/>
        <v>0</v>
      </c>
      <c r="I53" s="173">
        <f t="shared" si="10"/>
        <v>0</v>
      </c>
      <c r="J53" s="173">
        <f t="shared" si="10"/>
        <v>0</v>
      </c>
      <c r="K53" s="173">
        <f t="shared" si="10"/>
        <v>0</v>
      </c>
      <c r="L53" s="173">
        <f t="shared" si="10"/>
        <v>0</v>
      </c>
      <c r="M53" s="173">
        <f t="shared" si="10"/>
        <v>0</v>
      </c>
      <c r="N53" s="173">
        <f t="shared" ref="N53:AA53" si="15">N43</f>
        <v>0</v>
      </c>
      <c r="O53" s="173">
        <f t="shared" si="15"/>
        <v>0</v>
      </c>
      <c r="P53" s="173">
        <f t="shared" si="15"/>
        <v>0</v>
      </c>
      <c r="Q53" s="173">
        <f t="shared" si="15"/>
        <v>0</v>
      </c>
      <c r="R53" s="173">
        <f t="shared" si="15"/>
        <v>0</v>
      </c>
      <c r="S53" s="173">
        <f t="shared" si="15"/>
        <v>0</v>
      </c>
      <c r="T53" s="173">
        <f t="shared" si="15"/>
        <v>0</v>
      </c>
      <c r="U53" s="173">
        <f t="shared" si="15"/>
        <v>0</v>
      </c>
      <c r="V53" s="173">
        <f t="shared" si="15"/>
        <v>0</v>
      </c>
      <c r="W53" s="173">
        <f t="shared" si="15"/>
        <v>0</v>
      </c>
      <c r="X53" s="173">
        <f t="shared" si="15"/>
        <v>0</v>
      </c>
      <c r="Y53" s="173">
        <f t="shared" si="15"/>
        <v>0</v>
      </c>
      <c r="Z53" s="173">
        <f t="shared" si="15"/>
        <v>0</v>
      </c>
      <c r="AA53" s="173">
        <f t="shared" si="15"/>
        <v>0</v>
      </c>
      <c r="AB53" s="172">
        <f t="shared" si="3"/>
        <v>0</v>
      </c>
      <c r="AC53" s="172">
        <f t="shared" si="6"/>
        <v>0</v>
      </c>
    </row>
    <row r="54" spans="1:29" x14ac:dyDescent="0.25">
      <c r="A54" s="143" t="s">
        <v>499</v>
      </c>
      <c r="B54" s="176" t="s">
        <v>439</v>
      </c>
      <c r="C54" s="173">
        <f t="shared" si="7"/>
        <v>0</v>
      </c>
      <c r="D54" s="173">
        <v>1</v>
      </c>
      <c r="E54" s="173">
        <v>0</v>
      </c>
      <c r="F54" s="173">
        <f t="shared" si="4"/>
        <v>1</v>
      </c>
      <c r="G54" s="173">
        <f t="shared" si="5"/>
        <v>1</v>
      </c>
      <c r="H54" s="173">
        <f t="shared" si="10"/>
        <v>0</v>
      </c>
      <c r="I54" s="173">
        <f t="shared" si="10"/>
        <v>0</v>
      </c>
      <c r="J54" s="173">
        <f t="shared" si="10"/>
        <v>1</v>
      </c>
      <c r="K54" s="173">
        <v>4</v>
      </c>
      <c r="L54" s="173">
        <f t="shared" si="10"/>
        <v>0</v>
      </c>
      <c r="M54" s="173">
        <f t="shared" si="10"/>
        <v>0</v>
      </c>
      <c r="N54" s="173">
        <f t="shared" ref="N54:AA54" si="16">N44</f>
        <v>0</v>
      </c>
      <c r="O54" s="173">
        <f t="shared" si="16"/>
        <v>0</v>
      </c>
      <c r="P54" s="173">
        <f t="shared" si="16"/>
        <v>0</v>
      </c>
      <c r="Q54" s="173">
        <f t="shared" si="16"/>
        <v>0</v>
      </c>
      <c r="R54" s="173">
        <f t="shared" si="16"/>
        <v>0</v>
      </c>
      <c r="S54" s="173">
        <f t="shared" si="16"/>
        <v>0</v>
      </c>
      <c r="T54" s="173">
        <f t="shared" si="16"/>
        <v>0</v>
      </c>
      <c r="U54" s="173">
        <f t="shared" si="16"/>
        <v>0</v>
      </c>
      <c r="V54" s="173">
        <f t="shared" si="16"/>
        <v>0</v>
      </c>
      <c r="W54" s="173">
        <f t="shared" si="16"/>
        <v>0</v>
      </c>
      <c r="X54" s="173">
        <f t="shared" si="16"/>
        <v>0</v>
      </c>
      <c r="Y54" s="173">
        <f t="shared" si="16"/>
        <v>0</v>
      </c>
      <c r="Z54" s="173">
        <f t="shared" si="16"/>
        <v>0</v>
      </c>
      <c r="AA54" s="173">
        <f t="shared" si="16"/>
        <v>0</v>
      </c>
      <c r="AB54" s="172">
        <f t="shared" si="3"/>
        <v>0</v>
      </c>
      <c r="AC54" s="172">
        <f t="shared" si="6"/>
        <v>1</v>
      </c>
    </row>
    <row r="55" spans="1:29" s="70" customFormat="1" ht="35.25" customHeight="1" x14ac:dyDescent="0.25">
      <c r="A55" s="140" t="s">
        <v>59</v>
      </c>
      <c r="B55" s="171" t="s">
        <v>138</v>
      </c>
      <c r="C55" s="172">
        <v>0</v>
      </c>
      <c r="D55" s="172">
        <f>D56</f>
        <v>4.3900000000000002E-2</v>
      </c>
      <c r="E55" s="172">
        <v>0</v>
      </c>
      <c r="F55" s="172">
        <f t="shared" si="4"/>
        <v>4.3900000000000002E-2</v>
      </c>
      <c r="G55" s="172">
        <f t="shared" si="5"/>
        <v>4.3900000000000002E-2</v>
      </c>
      <c r="H55" s="172">
        <v>0</v>
      </c>
      <c r="I55" s="172">
        <v>0</v>
      </c>
      <c r="J55" s="172">
        <v>1</v>
      </c>
      <c r="K55" s="172">
        <v>4</v>
      </c>
      <c r="L55" s="172">
        <v>0</v>
      </c>
      <c r="M55" s="172">
        <v>0</v>
      </c>
      <c r="N55" s="172">
        <v>0</v>
      </c>
      <c r="O55" s="172">
        <v>0</v>
      </c>
      <c r="P55" s="172">
        <v>0</v>
      </c>
      <c r="Q55" s="172">
        <v>0</v>
      </c>
      <c r="R55" s="172">
        <v>0</v>
      </c>
      <c r="S55" s="172">
        <v>0</v>
      </c>
      <c r="T55" s="172">
        <v>0</v>
      </c>
      <c r="U55" s="172">
        <v>0</v>
      </c>
      <c r="V55" s="172">
        <v>0</v>
      </c>
      <c r="W55" s="172">
        <v>0</v>
      </c>
      <c r="X55" s="172">
        <v>0</v>
      </c>
      <c r="Y55" s="172">
        <v>0</v>
      </c>
      <c r="Z55" s="172">
        <v>0</v>
      </c>
      <c r="AA55" s="172">
        <v>0</v>
      </c>
      <c r="AB55" s="172">
        <f t="shared" si="3"/>
        <v>0</v>
      </c>
      <c r="AC55" s="172">
        <f t="shared" si="6"/>
        <v>4.3900000000000002E-2</v>
      </c>
    </row>
    <row r="56" spans="1:29" x14ac:dyDescent="0.25">
      <c r="A56" s="143" t="s">
        <v>137</v>
      </c>
      <c r="B56" s="41" t="s">
        <v>136</v>
      </c>
      <c r="C56" s="172">
        <v>0</v>
      </c>
      <c r="D56" s="172">
        <v>4.3900000000000002E-2</v>
      </c>
      <c r="E56" s="173">
        <v>0</v>
      </c>
      <c r="F56" s="173">
        <f t="shared" si="4"/>
        <v>4.3900000000000002E-2</v>
      </c>
      <c r="G56" s="173">
        <f t="shared" si="5"/>
        <v>4.3900000000000002E-2</v>
      </c>
      <c r="H56" s="173">
        <v>0</v>
      </c>
      <c r="I56" s="173">
        <v>0</v>
      </c>
      <c r="J56" s="173">
        <f>G56</f>
        <v>4.3900000000000002E-2</v>
      </c>
      <c r="K56" s="173">
        <v>1</v>
      </c>
      <c r="L56" s="173">
        <v>0</v>
      </c>
      <c r="M56" s="173">
        <v>0</v>
      </c>
      <c r="N56" s="173">
        <v>0</v>
      </c>
      <c r="O56" s="173">
        <v>0</v>
      </c>
      <c r="P56" s="173">
        <v>0</v>
      </c>
      <c r="Q56" s="173">
        <v>0</v>
      </c>
      <c r="R56" s="173">
        <v>0</v>
      </c>
      <c r="S56" s="173">
        <v>0</v>
      </c>
      <c r="T56" s="173">
        <v>0</v>
      </c>
      <c r="U56" s="173">
        <v>0</v>
      </c>
      <c r="V56" s="173">
        <v>0</v>
      </c>
      <c r="W56" s="173">
        <v>0</v>
      </c>
      <c r="X56" s="173">
        <v>0</v>
      </c>
      <c r="Y56" s="173">
        <v>0</v>
      </c>
      <c r="Z56" s="173">
        <v>0</v>
      </c>
      <c r="AA56" s="173">
        <v>0</v>
      </c>
      <c r="AB56" s="172">
        <f t="shared" ref="AB56:AB72" si="17">SUM(H56,L56,P56,T56,X56)</f>
        <v>0</v>
      </c>
      <c r="AC56" s="172">
        <f t="shared" si="6"/>
        <v>4.3900000000000002E-2</v>
      </c>
    </row>
    <row r="57" spans="1:29" x14ac:dyDescent="0.25">
      <c r="A57" s="143" t="s">
        <v>135</v>
      </c>
      <c r="B57" s="41" t="s">
        <v>129</v>
      </c>
      <c r="C57" s="173">
        <v>0</v>
      </c>
      <c r="D57" s="174" t="str">
        <f>IF(D$24&gt;0,"0.00","")</f>
        <v>0.00</v>
      </c>
      <c r="E57" s="173">
        <v>0</v>
      </c>
      <c r="F57" s="173" t="str">
        <f t="shared" si="4"/>
        <v>0.00</v>
      </c>
      <c r="G57" s="173" t="str">
        <f t="shared" si="5"/>
        <v>0.00</v>
      </c>
      <c r="H57" s="173">
        <v>0</v>
      </c>
      <c r="I57" s="173">
        <v>0</v>
      </c>
      <c r="J57" s="173">
        <v>0</v>
      </c>
      <c r="K57" s="173">
        <v>0</v>
      </c>
      <c r="L57" s="173">
        <v>0</v>
      </c>
      <c r="M57" s="173">
        <v>0</v>
      </c>
      <c r="N57" s="173">
        <v>0</v>
      </c>
      <c r="O57" s="173">
        <v>0</v>
      </c>
      <c r="P57" s="173">
        <v>0</v>
      </c>
      <c r="Q57" s="173">
        <v>0</v>
      </c>
      <c r="R57" s="173">
        <v>0</v>
      </c>
      <c r="S57" s="173">
        <v>0</v>
      </c>
      <c r="T57" s="173">
        <v>0</v>
      </c>
      <c r="U57" s="173">
        <v>0</v>
      </c>
      <c r="V57" s="173">
        <v>0</v>
      </c>
      <c r="W57" s="173">
        <v>0</v>
      </c>
      <c r="X57" s="173">
        <v>0</v>
      </c>
      <c r="Y57" s="173">
        <v>0</v>
      </c>
      <c r="Z57" s="173">
        <v>0</v>
      </c>
      <c r="AA57" s="173">
        <v>0</v>
      </c>
      <c r="AB57" s="172">
        <f t="shared" si="17"/>
        <v>0</v>
      </c>
      <c r="AC57" s="172" t="str">
        <f t="shared" si="6"/>
        <v>0.00</v>
      </c>
    </row>
    <row r="58" spans="1:29" x14ac:dyDescent="0.25">
      <c r="A58" s="143" t="s">
        <v>134</v>
      </c>
      <c r="B58" s="176" t="s">
        <v>444</v>
      </c>
      <c r="C58" s="177">
        <f>C37</f>
        <v>0</v>
      </c>
      <c r="D58" s="177">
        <v>0</v>
      </c>
      <c r="E58" s="177">
        <v>0</v>
      </c>
      <c r="F58" s="177">
        <f t="shared" si="4"/>
        <v>0</v>
      </c>
      <c r="G58" s="173">
        <f t="shared" si="5"/>
        <v>0</v>
      </c>
      <c r="H58" s="173">
        <f t="shared" ref="H58:M58" si="18">H37</f>
        <v>0</v>
      </c>
      <c r="I58" s="173">
        <f t="shared" si="18"/>
        <v>0</v>
      </c>
      <c r="J58" s="173">
        <f t="shared" si="18"/>
        <v>0</v>
      </c>
      <c r="K58" s="173">
        <f t="shared" si="18"/>
        <v>0</v>
      </c>
      <c r="L58" s="173">
        <f t="shared" si="18"/>
        <v>0</v>
      </c>
      <c r="M58" s="173">
        <f t="shared" si="18"/>
        <v>0</v>
      </c>
      <c r="N58" s="173">
        <f t="shared" ref="N58:AA58" si="19">N37</f>
        <v>0</v>
      </c>
      <c r="O58" s="173">
        <f t="shared" si="19"/>
        <v>0</v>
      </c>
      <c r="P58" s="173">
        <f t="shared" si="19"/>
        <v>0</v>
      </c>
      <c r="Q58" s="173">
        <f t="shared" si="19"/>
        <v>0</v>
      </c>
      <c r="R58" s="173">
        <f t="shared" si="19"/>
        <v>0</v>
      </c>
      <c r="S58" s="173">
        <f t="shared" si="19"/>
        <v>0</v>
      </c>
      <c r="T58" s="173">
        <f t="shared" si="19"/>
        <v>0</v>
      </c>
      <c r="U58" s="173">
        <f t="shared" si="19"/>
        <v>0</v>
      </c>
      <c r="V58" s="173">
        <f t="shared" si="19"/>
        <v>0</v>
      </c>
      <c r="W58" s="173">
        <f t="shared" si="19"/>
        <v>0</v>
      </c>
      <c r="X58" s="173">
        <f t="shared" si="19"/>
        <v>0</v>
      </c>
      <c r="Y58" s="173">
        <f t="shared" si="19"/>
        <v>0</v>
      </c>
      <c r="Z58" s="173">
        <f t="shared" si="19"/>
        <v>0</v>
      </c>
      <c r="AA58" s="173">
        <f t="shared" si="19"/>
        <v>0</v>
      </c>
      <c r="AB58" s="172">
        <f t="shared" si="17"/>
        <v>0</v>
      </c>
      <c r="AC58" s="172">
        <f t="shared" si="6"/>
        <v>0</v>
      </c>
    </row>
    <row r="59" spans="1:29" x14ac:dyDescent="0.25">
      <c r="A59" s="143" t="s">
        <v>133</v>
      </c>
      <c r="B59" s="176" t="s">
        <v>128</v>
      </c>
      <c r="C59" s="177">
        <v>0</v>
      </c>
      <c r="D59" s="174" t="str">
        <f>IF(D$24&gt;0,"0.00","")</f>
        <v>0.00</v>
      </c>
      <c r="E59" s="173">
        <v>0</v>
      </c>
      <c r="F59" s="173" t="str">
        <f t="shared" si="4"/>
        <v>0.00</v>
      </c>
      <c r="G59" s="173" t="str">
        <f t="shared" si="5"/>
        <v>0.00</v>
      </c>
      <c r="H59" s="173">
        <v>0</v>
      </c>
      <c r="I59" s="173">
        <v>0</v>
      </c>
      <c r="J59" s="173">
        <v>0</v>
      </c>
      <c r="K59" s="173">
        <v>0</v>
      </c>
      <c r="L59" s="173">
        <v>0</v>
      </c>
      <c r="M59" s="173">
        <v>0</v>
      </c>
      <c r="N59" s="173">
        <v>0</v>
      </c>
      <c r="O59" s="173">
        <v>0</v>
      </c>
      <c r="P59" s="173">
        <v>0</v>
      </c>
      <c r="Q59" s="173">
        <v>0</v>
      </c>
      <c r="R59" s="173">
        <v>0</v>
      </c>
      <c r="S59" s="173">
        <v>0</v>
      </c>
      <c r="T59" s="173">
        <v>0</v>
      </c>
      <c r="U59" s="173">
        <v>0</v>
      </c>
      <c r="V59" s="173">
        <v>0</v>
      </c>
      <c r="W59" s="173">
        <v>0</v>
      </c>
      <c r="X59" s="173">
        <v>0</v>
      </c>
      <c r="Y59" s="173">
        <v>0</v>
      </c>
      <c r="Z59" s="173">
        <v>0</v>
      </c>
      <c r="AA59" s="173">
        <v>0</v>
      </c>
      <c r="AB59" s="172">
        <f t="shared" si="17"/>
        <v>0</v>
      </c>
      <c r="AC59" s="172" t="str">
        <f t="shared" si="6"/>
        <v>0.00</v>
      </c>
    </row>
    <row r="60" spans="1:29" x14ac:dyDescent="0.25">
      <c r="A60" s="143" t="s">
        <v>132</v>
      </c>
      <c r="B60" s="176" t="s">
        <v>127</v>
      </c>
      <c r="C60" s="177">
        <f>SUM(C39,C40,C41)</f>
        <v>0</v>
      </c>
      <c r="D60" s="177">
        <f>SUM(D39,D40,D41)</f>
        <v>0</v>
      </c>
      <c r="E60" s="177">
        <v>0</v>
      </c>
      <c r="F60" s="177">
        <f t="shared" si="4"/>
        <v>0</v>
      </c>
      <c r="G60" s="173">
        <f t="shared" si="5"/>
        <v>0</v>
      </c>
      <c r="H60" s="173">
        <f>SUM(H39,H40,H41)</f>
        <v>0</v>
      </c>
      <c r="I60" s="173">
        <f>IF(H60&gt;0,I56,0)</f>
        <v>0</v>
      </c>
      <c r="J60" s="173">
        <f>SUM(J39,J40,J41)</f>
        <v>0</v>
      </c>
      <c r="K60" s="173">
        <f>IF(J60&gt;0,K56,0)</f>
        <v>0</v>
      </c>
      <c r="L60" s="173">
        <f>SUM(L39,L40,L41)</f>
        <v>0</v>
      </c>
      <c r="M60" s="173">
        <f>IF(L60&gt;0,M56,0)</f>
        <v>0</v>
      </c>
      <c r="N60" s="173">
        <f>SUM(N39,N40,N41)</f>
        <v>0</v>
      </c>
      <c r="O60" s="173">
        <f>IF(N60&gt;0,O56,0)</f>
        <v>0</v>
      </c>
      <c r="P60" s="173">
        <f>SUM(P39,P40,P41)</f>
        <v>0</v>
      </c>
      <c r="Q60" s="173">
        <f>IF(P60&gt;0,Q56,0)</f>
        <v>0</v>
      </c>
      <c r="R60" s="173">
        <f>SUM(R39,R40,R41)</f>
        <v>0</v>
      </c>
      <c r="S60" s="173">
        <f>IF(R60&gt;0,S56,0)</f>
        <v>0</v>
      </c>
      <c r="T60" s="173">
        <f>SUM(T39,T40,T41)</f>
        <v>0</v>
      </c>
      <c r="U60" s="173">
        <f>IF(T60&gt;0,U56,0)</f>
        <v>0</v>
      </c>
      <c r="V60" s="173">
        <f>SUM(V39,V40,V41)</f>
        <v>0</v>
      </c>
      <c r="W60" s="173">
        <f>IF(V60&gt;0,W56,0)</f>
        <v>0</v>
      </c>
      <c r="X60" s="173">
        <f>SUM(X39,X40,X41)</f>
        <v>0</v>
      </c>
      <c r="Y60" s="173">
        <f>IF(X60&gt;0,Y56,0)</f>
        <v>0</v>
      </c>
      <c r="Z60" s="173">
        <f>SUM(Z39,Z40,Z41)</f>
        <v>0</v>
      </c>
      <c r="AA60" s="173">
        <f>IF(Z60&gt;0,AA56,0)</f>
        <v>0</v>
      </c>
      <c r="AB60" s="172">
        <f t="shared" si="17"/>
        <v>0</v>
      </c>
      <c r="AC60" s="172">
        <f t="shared" si="6"/>
        <v>0</v>
      </c>
    </row>
    <row r="61" spans="1:29" x14ac:dyDescent="0.25">
      <c r="A61" s="143" t="s">
        <v>131</v>
      </c>
      <c r="B61" s="176" t="s">
        <v>437</v>
      </c>
      <c r="C61" s="173">
        <f>C42</f>
        <v>0</v>
      </c>
      <c r="D61" s="173">
        <v>0</v>
      </c>
      <c r="E61" s="173">
        <v>0</v>
      </c>
      <c r="F61" s="173">
        <f t="shared" si="4"/>
        <v>0</v>
      </c>
      <c r="G61" s="173">
        <f t="shared" si="5"/>
        <v>0</v>
      </c>
      <c r="H61" s="173">
        <f t="shared" ref="H61:M63" si="20">H42</f>
        <v>0</v>
      </c>
      <c r="I61" s="173">
        <f t="shared" si="20"/>
        <v>0</v>
      </c>
      <c r="J61" s="173">
        <f t="shared" si="20"/>
        <v>0</v>
      </c>
      <c r="K61" s="173">
        <f t="shared" si="20"/>
        <v>0</v>
      </c>
      <c r="L61" s="173">
        <f t="shared" si="20"/>
        <v>0</v>
      </c>
      <c r="M61" s="173">
        <f t="shared" si="20"/>
        <v>0</v>
      </c>
      <c r="N61" s="173">
        <f t="shared" ref="N61:AA61" si="21">N42</f>
        <v>0</v>
      </c>
      <c r="O61" s="173">
        <f t="shared" si="21"/>
        <v>0</v>
      </c>
      <c r="P61" s="173">
        <f t="shared" si="21"/>
        <v>0</v>
      </c>
      <c r="Q61" s="173">
        <f t="shared" si="21"/>
        <v>0</v>
      </c>
      <c r="R61" s="173">
        <f t="shared" si="21"/>
        <v>0</v>
      </c>
      <c r="S61" s="173">
        <f t="shared" si="21"/>
        <v>0</v>
      </c>
      <c r="T61" s="173">
        <f t="shared" si="21"/>
        <v>0</v>
      </c>
      <c r="U61" s="173">
        <f t="shared" si="21"/>
        <v>0</v>
      </c>
      <c r="V61" s="173">
        <f t="shared" si="21"/>
        <v>0</v>
      </c>
      <c r="W61" s="173">
        <f t="shared" si="21"/>
        <v>0</v>
      </c>
      <c r="X61" s="173">
        <f t="shared" si="21"/>
        <v>0</v>
      </c>
      <c r="Y61" s="173">
        <f t="shared" si="21"/>
        <v>0</v>
      </c>
      <c r="Z61" s="173">
        <f t="shared" si="21"/>
        <v>0</v>
      </c>
      <c r="AA61" s="173">
        <f t="shared" si="21"/>
        <v>0</v>
      </c>
      <c r="AB61" s="172">
        <f t="shared" si="17"/>
        <v>0</v>
      </c>
      <c r="AC61" s="172">
        <f t="shared" si="6"/>
        <v>0</v>
      </c>
    </row>
    <row r="62" spans="1:29" x14ac:dyDescent="0.25">
      <c r="A62" s="143" t="s">
        <v>500</v>
      </c>
      <c r="B62" s="176" t="s">
        <v>438</v>
      </c>
      <c r="C62" s="173">
        <f>C43</f>
        <v>0</v>
      </c>
      <c r="D62" s="173">
        <v>0</v>
      </c>
      <c r="E62" s="173">
        <v>0</v>
      </c>
      <c r="F62" s="173">
        <f t="shared" si="4"/>
        <v>0</v>
      </c>
      <c r="G62" s="173">
        <f t="shared" si="5"/>
        <v>0</v>
      </c>
      <c r="H62" s="173">
        <f t="shared" si="20"/>
        <v>0</v>
      </c>
      <c r="I62" s="173">
        <f t="shared" si="20"/>
        <v>0</v>
      </c>
      <c r="J62" s="173">
        <f t="shared" si="20"/>
        <v>0</v>
      </c>
      <c r="K62" s="173">
        <f t="shared" si="20"/>
        <v>0</v>
      </c>
      <c r="L62" s="173">
        <f t="shared" si="20"/>
        <v>0</v>
      </c>
      <c r="M62" s="173">
        <f t="shared" si="20"/>
        <v>0</v>
      </c>
      <c r="N62" s="173">
        <f t="shared" ref="N62:AA62" si="22">N43</f>
        <v>0</v>
      </c>
      <c r="O62" s="173">
        <f t="shared" si="22"/>
        <v>0</v>
      </c>
      <c r="P62" s="173">
        <f t="shared" si="22"/>
        <v>0</v>
      </c>
      <c r="Q62" s="173">
        <f t="shared" si="22"/>
        <v>0</v>
      </c>
      <c r="R62" s="173">
        <f t="shared" si="22"/>
        <v>0</v>
      </c>
      <c r="S62" s="173">
        <f t="shared" si="22"/>
        <v>0</v>
      </c>
      <c r="T62" s="173">
        <f t="shared" si="22"/>
        <v>0</v>
      </c>
      <c r="U62" s="173">
        <f t="shared" si="22"/>
        <v>0</v>
      </c>
      <c r="V62" s="173">
        <f t="shared" si="22"/>
        <v>0</v>
      </c>
      <c r="W62" s="173">
        <f t="shared" si="22"/>
        <v>0</v>
      </c>
      <c r="X62" s="173">
        <f t="shared" si="22"/>
        <v>0</v>
      </c>
      <c r="Y62" s="173">
        <f t="shared" si="22"/>
        <v>0</v>
      </c>
      <c r="Z62" s="173">
        <f t="shared" si="22"/>
        <v>0</v>
      </c>
      <c r="AA62" s="173">
        <f t="shared" si="22"/>
        <v>0</v>
      </c>
      <c r="AB62" s="172">
        <f t="shared" si="17"/>
        <v>0</v>
      </c>
      <c r="AC62" s="172">
        <f t="shared" si="6"/>
        <v>0</v>
      </c>
    </row>
    <row r="63" spans="1:29" x14ac:dyDescent="0.25">
      <c r="A63" s="143" t="s">
        <v>501</v>
      </c>
      <c r="B63" s="176" t="s">
        <v>439</v>
      </c>
      <c r="C63" s="173">
        <f>C44</f>
        <v>0</v>
      </c>
      <c r="D63" s="173">
        <v>1</v>
      </c>
      <c r="E63" s="173">
        <v>0</v>
      </c>
      <c r="F63" s="173">
        <f t="shared" si="4"/>
        <v>1</v>
      </c>
      <c r="G63" s="173">
        <f t="shared" si="5"/>
        <v>1</v>
      </c>
      <c r="H63" s="173">
        <f t="shared" si="20"/>
        <v>0</v>
      </c>
      <c r="I63" s="173">
        <f t="shared" si="20"/>
        <v>0</v>
      </c>
      <c r="J63" s="173">
        <f t="shared" si="20"/>
        <v>1</v>
      </c>
      <c r="K63" s="173">
        <f t="shared" si="20"/>
        <v>4</v>
      </c>
      <c r="L63" s="173">
        <f t="shared" si="20"/>
        <v>0</v>
      </c>
      <c r="M63" s="173">
        <f t="shared" si="20"/>
        <v>0</v>
      </c>
      <c r="N63" s="173">
        <f t="shared" ref="N63:AA63" si="23">N44</f>
        <v>0</v>
      </c>
      <c r="O63" s="173">
        <f t="shared" si="23"/>
        <v>0</v>
      </c>
      <c r="P63" s="173">
        <f t="shared" si="23"/>
        <v>0</v>
      </c>
      <c r="Q63" s="173">
        <f t="shared" si="23"/>
        <v>0</v>
      </c>
      <c r="R63" s="173">
        <f t="shared" si="23"/>
        <v>0</v>
      </c>
      <c r="S63" s="173">
        <f t="shared" si="23"/>
        <v>0</v>
      </c>
      <c r="T63" s="173">
        <f t="shared" si="23"/>
        <v>0</v>
      </c>
      <c r="U63" s="173">
        <f t="shared" si="23"/>
        <v>0</v>
      </c>
      <c r="V63" s="173">
        <f t="shared" si="23"/>
        <v>0</v>
      </c>
      <c r="W63" s="173">
        <f t="shared" si="23"/>
        <v>0</v>
      </c>
      <c r="X63" s="173">
        <f t="shared" si="23"/>
        <v>0</v>
      </c>
      <c r="Y63" s="173">
        <f t="shared" si="23"/>
        <v>0</v>
      </c>
      <c r="Z63" s="173">
        <f t="shared" si="23"/>
        <v>0</v>
      </c>
      <c r="AA63" s="173">
        <f t="shared" si="23"/>
        <v>0</v>
      </c>
      <c r="AB63" s="172">
        <f t="shared" si="17"/>
        <v>0</v>
      </c>
      <c r="AC63" s="172">
        <f t="shared" si="6"/>
        <v>1</v>
      </c>
    </row>
    <row r="64" spans="1:29" s="70" customFormat="1" ht="36.75" customHeight="1" x14ac:dyDescent="0.25">
      <c r="A64" s="140" t="s">
        <v>58</v>
      </c>
      <c r="B64" s="178" t="s">
        <v>220</v>
      </c>
      <c r="C64" s="179">
        <v>0</v>
      </c>
      <c r="D64" s="179">
        <v>0</v>
      </c>
      <c r="E64" s="179">
        <v>0</v>
      </c>
      <c r="F64" s="179">
        <f t="shared" si="4"/>
        <v>0</v>
      </c>
      <c r="G64" s="179">
        <f t="shared" si="5"/>
        <v>0</v>
      </c>
      <c r="H64" s="179">
        <v>0</v>
      </c>
      <c r="I64" s="179">
        <v>0</v>
      </c>
      <c r="J64" s="179">
        <v>0</v>
      </c>
      <c r="K64" s="179">
        <v>0</v>
      </c>
      <c r="L64" s="179">
        <v>0</v>
      </c>
      <c r="M64" s="179">
        <v>0</v>
      </c>
      <c r="N64" s="179">
        <v>0</v>
      </c>
      <c r="O64" s="179">
        <v>0</v>
      </c>
      <c r="P64" s="179">
        <v>0</v>
      </c>
      <c r="Q64" s="179">
        <v>0</v>
      </c>
      <c r="R64" s="179">
        <v>0</v>
      </c>
      <c r="S64" s="179">
        <v>0</v>
      </c>
      <c r="T64" s="179">
        <v>0</v>
      </c>
      <c r="U64" s="179">
        <v>0</v>
      </c>
      <c r="V64" s="179">
        <v>0</v>
      </c>
      <c r="W64" s="179">
        <v>0</v>
      </c>
      <c r="X64" s="179">
        <v>0</v>
      </c>
      <c r="Y64" s="179">
        <v>0</v>
      </c>
      <c r="Z64" s="179">
        <v>0</v>
      </c>
      <c r="AA64" s="179">
        <v>0</v>
      </c>
      <c r="AB64" s="172">
        <f t="shared" si="17"/>
        <v>0</v>
      </c>
      <c r="AC64" s="172">
        <f t="shared" si="6"/>
        <v>0</v>
      </c>
    </row>
    <row r="65" spans="1:32" s="70" customFormat="1" x14ac:dyDescent="0.25">
      <c r="A65" s="140" t="s">
        <v>56</v>
      </c>
      <c r="B65" s="171" t="s">
        <v>130</v>
      </c>
      <c r="C65" s="172">
        <v>0</v>
      </c>
      <c r="D65" s="172">
        <v>0</v>
      </c>
      <c r="E65" s="172">
        <v>0</v>
      </c>
      <c r="F65" s="172">
        <f t="shared" si="4"/>
        <v>0</v>
      </c>
      <c r="G65" s="172">
        <f t="shared" si="5"/>
        <v>0</v>
      </c>
      <c r="H65" s="172">
        <v>0</v>
      </c>
      <c r="I65" s="172">
        <v>0</v>
      </c>
      <c r="J65" s="172">
        <v>0</v>
      </c>
      <c r="K65" s="172">
        <v>0</v>
      </c>
      <c r="L65" s="172">
        <v>0</v>
      </c>
      <c r="M65" s="172">
        <v>0</v>
      </c>
      <c r="N65" s="172">
        <v>0</v>
      </c>
      <c r="O65" s="172">
        <v>0</v>
      </c>
      <c r="P65" s="172">
        <v>0</v>
      </c>
      <c r="Q65" s="172">
        <v>0</v>
      </c>
      <c r="R65" s="172">
        <v>0</v>
      </c>
      <c r="S65" s="172">
        <v>0</v>
      </c>
      <c r="T65" s="172">
        <v>0</v>
      </c>
      <c r="U65" s="172">
        <v>0</v>
      </c>
      <c r="V65" s="172">
        <v>0</v>
      </c>
      <c r="W65" s="172">
        <v>0</v>
      </c>
      <c r="X65" s="172">
        <v>0</v>
      </c>
      <c r="Y65" s="172">
        <v>0</v>
      </c>
      <c r="Z65" s="172">
        <v>0</v>
      </c>
      <c r="AA65" s="172">
        <v>0</v>
      </c>
      <c r="AB65" s="172">
        <f t="shared" si="17"/>
        <v>0</v>
      </c>
      <c r="AC65" s="172">
        <f t="shared" si="6"/>
        <v>0</v>
      </c>
    </row>
    <row r="66" spans="1:32" x14ac:dyDescent="0.25">
      <c r="A66" s="143" t="s">
        <v>214</v>
      </c>
      <c r="B66" s="180" t="s">
        <v>149</v>
      </c>
      <c r="C66" s="174">
        <v>0</v>
      </c>
      <c r="D66" s="174">
        <v>0</v>
      </c>
      <c r="E66" s="173">
        <v>0</v>
      </c>
      <c r="F66" s="173">
        <f t="shared" si="4"/>
        <v>0</v>
      </c>
      <c r="G66" s="173">
        <f t="shared" si="5"/>
        <v>0</v>
      </c>
      <c r="H66" s="173">
        <v>0</v>
      </c>
      <c r="I66" s="173">
        <v>0</v>
      </c>
      <c r="J66" s="173">
        <v>0</v>
      </c>
      <c r="K66" s="173">
        <v>0</v>
      </c>
      <c r="L66" s="173">
        <v>0</v>
      </c>
      <c r="M66" s="173">
        <v>0</v>
      </c>
      <c r="N66" s="173">
        <v>0</v>
      </c>
      <c r="O66" s="173">
        <v>0</v>
      </c>
      <c r="P66" s="173">
        <v>0</v>
      </c>
      <c r="Q66" s="173">
        <v>0</v>
      </c>
      <c r="R66" s="173">
        <v>0</v>
      </c>
      <c r="S66" s="173">
        <v>0</v>
      </c>
      <c r="T66" s="173">
        <v>0</v>
      </c>
      <c r="U66" s="173">
        <v>0</v>
      </c>
      <c r="V66" s="173">
        <v>0</v>
      </c>
      <c r="W66" s="173">
        <v>0</v>
      </c>
      <c r="X66" s="173">
        <v>0</v>
      </c>
      <c r="Y66" s="173">
        <v>0</v>
      </c>
      <c r="Z66" s="173">
        <v>0</v>
      </c>
      <c r="AA66" s="173">
        <v>0</v>
      </c>
      <c r="AB66" s="172">
        <f t="shared" si="17"/>
        <v>0</v>
      </c>
      <c r="AC66" s="172">
        <f t="shared" si="6"/>
        <v>0</v>
      </c>
    </row>
    <row r="67" spans="1:32" x14ac:dyDescent="0.25">
      <c r="A67" s="143" t="s">
        <v>215</v>
      </c>
      <c r="B67" s="180" t="s">
        <v>442</v>
      </c>
      <c r="C67" s="174"/>
      <c r="D67" s="174">
        <v>0</v>
      </c>
      <c r="E67" s="173">
        <v>0</v>
      </c>
      <c r="F67" s="173">
        <f t="shared" si="4"/>
        <v>0</v>
      </c>
      <c r="G67" s="173">
        <f t="shared" si="5"/>
        <v>0</v>
      </c>
      <c r="H67" s="173">
        <v>0</v>
      </c>
      <c r="I67" s="173">
        <v>0</v>
      </c>
      <c r="J67" s="173">
        <v>0</v>
      </c>
      <c r="K67" s="173">
        <v>0</v>
      </c>
      <c r="L67" s="173">
        <v>0</v>
      </c>
      <c r="M67" s="173">
        <v>0</v>
      </c>
      <c r="N67" s="173">
        <v>0</v>
      </c>
      <c r="O67" s="173">
        <v>0</v>
      </c>
      <c r="P67" s="173">
        <v>0</v>
      </c>
      <c r="Q67" s="173">
        <v>0</v>
      </c>
      <c r="R67" s="173">
        <v>0</v>
      </c>
      <c r="S67" s="173">
        <v>0</v>
      </c>
      <c r="T67" s="173">
        <v>0</v>
      </c>
      <c r="U67" s="173">
        <v>0</v>
      </c>
      <c r="V67" s="173">
        <v>0</v>
      </c>
      <c r="W67" s="173">
        <v>0</v>
      </c>
      <c r="X67" s="173">
        <v>0</v>
      </c>
      <c r="Y67" s="173">
        <v>0</v>
      </c>
      <c r="Z67" s="173">
        <v>0</v>
      </c>
      <c r="AA67" s="173">
        <v>0</v>
      </c>
      <c r="AB67" s="172">
        <f t="shared" si="17"/>
        <v>0</v>
      </c>
      <c r="AC67" s="172">
        <f t="shared" si="6"/>
        <v>0</v>
      </c>
    </row>
    <row r="68" spans="1:32" x14ac:dyDescent="0.25">
      <c r="A68" s="143" t="s">
        <v>216</v>
      </c>
      <c r="B68" s="180" t="s">
        <v>146</v>
      </c>
      <c r="C68" s="174">
        <v>0</v>
      </c>
      <c r="D68" s="174">
        <v>0</v>
      </c>
      <c r="E68" s="173">
        <v>0</v>
      </c>
      <c r="F68" s="173">
        <f t="shared" si="4"/>
        <v>0</v>
      </c>
      <c r="G68" s="173">
        <f t="shared" si="5"/>
        <v>0</v>
      </c>
      <c r="H68" s="173">
        <v>0</v>
      </c>
      <c r="I68" s="173">
        <v>0</v>
      </c>
      <c r="J68" s="173">
        <v>0</v>
      </c>
      <c r="K68" s="173">
        <v>0</v>
      </c>
      <c r="L68" s="173">
        <v>0</v>
      </c>
      <c r="M68" s="173">
        <v>0</v>
      </c>
      <c r="N68" s="173">
        <v>0</v>
      </c>
      <c r="O68" s="173">
        <v>0</v>
      </c>
      <c r="P68" s="173">
        <v>0</v>
      </c>
      <c r="Q68" s="173">
        <v>0</v>
      </c>
      <c r="R68" s="173">
        <v>0</v>
      </c>
      <c r="S68" s="173">
        <v>0</v>
      </c>
      <c r="T68" s="173">
        <v>0</v>
      </c>
      <c r="U68" s="173">
        <v>0</v>
      </c>
      <c r="V68" s="173">
        <v>0</v>
      </c>
      <c r="W68" s="173">
        <v>0</v>
      </c>
      <c r="X68" s="173">
        <v>0</v>
      </c>
      <c r="Y68" s="173">
        <v>0</v>
      </c>
      <c r="Z68" s="173">
        <v>0</v>
      </c>
      <c r="AA68" s="173">
        <v>0</v>
      </c>
      <c r="AB68" s="172">
        <f t="shared" si="17"/>
        <v>0</v>
      </c>
      <c r="AC68" s="172">
        <f t="shared" si="6"/>
        <v>0</v>
      </c>
    </row>
    <row r="69" spans="1:32" x14ac:dyDescent="0.25">
      <c r="A69" s="143" t="s">
        <v>217</v>
      </c>
      <c r="B69" s="180" t="s">
        <v>219</v>
      </c>
      <c r="C69" s="174">
        <v>0</v>
      </c>
      <c r="D69" s="174">
        <v>0</v>
      </c>
      <c r="E69" s="173">
        <v>0</v>
      </c>
      <c r="F69" s="173">
        <f t="shared" si="4"/>
        <v>0</v>
      </c>
      <c r="G69" s="173">
        <f t="shared" si="5"/>
        <v>0</v>
      </c>
      <c r="H69" s="173">
        <v>0</v>
      </c>
      <c r="I69" s="173">
        <v>0</v>
      </c>
      <c r="J69" s="173">
        <v>0</v>
      </c>
      <c r="K69" s="173">
        <v>0</v>
      </c>
      <c r="L69" s="173">
        <v>0</v>
      </c>
      <c r="M69" s="173">
        <v>0</v>
      </c>
      <c r="N69" s="173">
        <v>0</v>
      </c>
      <c r="O69" s="173">
        <v>0</v>
      </c>
      <c r="P69" s="173">
        <v>0</v>
      </c>
      <c r="Q69" s="173">
        <v>0</v>
      </c>
      <c r="R69" s="173">
        <v>0</v>
      </c>
      <c r="S69" s="173">
        <v>0</v>
      </c>
      <c r="T69" s="173">
        <v>0</v>
      </c>
      <c r="U69" s="173">
        <v>0</v>
      </c>
      <c r="V69" s="173">
        <v>0</v>
      </c>
      <c r="W69" s="173">
        <v>0</v>
      </c>
      <c r="X69" s="173">
        <v>0</v>
      </c>
      <c r="Y69" s="173">
        <v>0</v>
      </c>
      <c r="Z69" s="173">
        <v>0</v>
      </c>
      <c r="AA69" s="173">
        <v>0</v>
      </c>
      <c r="AB69" s="172">
        <f t="shared" si="17"/>
        <v>0</v>
      </c>
      <c r="AC69" s="172">
        <f t="shared" si="6"/>
        <v>0</v>
      </c>
    </row>
    <row r="70" spans="1:32" x14ac:dyDescent="0.25">
      <c r="A70" s="143" t="s">
        <v>218</v>
      </c>
      <c r="B70" s="176" t="s">
        <v>437</v>
      </c>
      <c r="C70" s="174">
        <v>0</v>
      </c>
      <c r="D70" s="174">
        <v>0</v>
      </c>
      <c r="E70" s="173">
        <v>0</v>
      </c>
      <c r="F70" s="173">
        <f t="shared" si="4"/>
        <v>0</v>
      </c>
      <c r="G70" s="173">
        <f t="shared" si="5"/>
        <v>0</v>
      </c>
      <c r="H70" s="173">
        <v>0</v>
      </c>
      <c r="I70" s="173">
        <v>0</v>
      </c>
      <c r="J70" s="173">
        <v>0</v>
      </c>
      <c r="K70" s="173">
        <v>0</v>
      </c>
      <c r="L70" s="173">
        <v>0</v>
      </c>
      <c r="M70" s="173">
        <v>0</v>
      </c>
      <c r="N70" s="173">
        <v>0</v>
      </c>
      <c r="O70" s="173">
        <v>0</v>
      </c>
      <c r="P70" s="173">
        <v>0</v>
      </c>
      <c r="Q70" s="173">
        <v>0</v>
      </c>
      <c r="R70" s="173">
        <v>0</v>
      </c>
      <c r="S70" s="173">
        <v>0</v>
      </c>
      <c r="T70" s="173">
        <v>0</v>
      </c>
      <c r="U70" s="173">
        <v>0</v>
      </c>
      <c r="V70" s="173">
        <v>0</v>
      </c>
      <c r="W70" s="173">
        <v>0</v>
      </c>
      <c r="X70" s="173">
        <v>0</v>
      </c>
      <c r="Y70" s="173">
        <v>0</v>
      </c>
      <c r="Z70" s="173">
        <v>0</v>
      </c>
      <c r="AA70" s="173">
        <v>0</v>
      </c>
      <c r="AB70" s="172">
        <f t="shared" si="17"/>
        <v>0</v>
      </c>
      <c r="AC70" s="172">
        <f t="shared" si="6"/>
        <v>0</v>
      </c>
    </row>
    <row r="71" spans="1:32" x14ac:dyDescent="0.25">
      <c r="A71" s="143" t="s">
        <v>502</v>
      </c>
      <c r="B71" s="176" t="s">
        <v>438</v>
      </c>
      <c r="C71" s="174">
        <v>0</v>
      </c>
      <c r="D71" s="174">
        <v>0</v>
      </c>
      <c r="E71" s="173">
        <v>0</v>
      </c>
      <c r="F71" s="173">
        <f t="shared" si="4"/>
        <v>0</v>
      </c>
      <c r="G71" s="173">
        <f t="shared" si="5"/>
        <v>0</v>
      </c>
      <c r="H71" s="173">
        <v>0</v>
      </c>
      <c r="I71" s="173">
        <v>0</v>
      </c>
      <c r="J71" s="173">
        <v>0</v>
      </c>
      <c r="K71" s="173">
        <v>0</v>
      </c>
      <c r="L71" s="173">
        <v>0</v>
      </c>
      <c r="M71" s="173">
        <v>0</v>
      </c>
      <c r="N71" s="173">
        <v>0</v>
      </c>
      <c r="O71" s="173">
        <v>0</v>
      </c>
      <c r="P71" s="173">
        <v>0</v>
      </c>
      <c r="Q71" s="173">
        <v>0</v>
      </c>
      <c r="R71" s="173">
        <v>0</v>
      </c>
      <c r="S71" s="173">
        <v>0</v>
      </c>
      <c r="T71" s="173">
        <v>0</v>
      </c>
      <c r="U71" s="173">
        <v>0</v>
      </c>
      <c r="V71" s="173">
        <v>0</v>
      </c>
      <c r="W71" s="173">
        <v>0</v>
      </c>
      <c r="X71" s="173">
        <v>0</v>
      </c>
      <c r="Y71" s="173">
        <v>0</v>
      </c>
      <c r="Z71" s="173">
        <v>0</v>
      </c>
      <c r="AA71" s="173">
        <v>0</v>
      </c>
      <c r="AB71" s="172">
        <f t="shared" si="17"/>
        <v>0</v>
      </c>
      <c r="AC71" s="172">
        <f t="shared" si="6"/>
        <v>0</v>
      </c>
    </row>
    <row r="72" spans="1:32" x14ac:dyDescent="0.25">
      <c r="A72" s="143" t="s">
        <v>503</v>
      </c>
      <c r="B72" s="176" t="s">
        <v>439</v>
      </c>
      <c r="C72" s="174">
        <v>0</v>
      </c>
      <c r="D72" s="174">
        <v>0</v>
      </c>
      <c r="E72" s="173">
        <v>0</v>
      </c>
      <c r="F72" s="173">
        <f t="shared" si="4"/>
        <v>0</v>
      </c>
      <c r="G72" s="173">
        <f t="shared" si="5"/>
        <v>0</v>
      </c>
      <c r="H72" s="173">
        <v>0</v>
      </c>
      <c r="I72" s="173">
        <v>0</v>
      </c>
      <c r="J72" s="173">
        <v>0</v>
      </c>
      <c r="K72" s="173">
        <v>0</v>
      </c>
      <c r="L72" s="173">
        <v>0</v>
      </c>
      <c r="M72" s="173">
        <v>0</v>
      </c>
      <c r="N72" s="173">
        <v>0</v>
      </c>
      <c r="O72" s="173">
        <v>0</v>
      </c>
      <c r="P72" s="173">
        <v>0</v>
      </c>
      <c r="Q72" s="173">
        <v>0</v>
      </c>
      <c r="R72" s="173">
        <v>0</v>
      </c>
      <c r="S72" s="173">
        <v>0</v>
      </c>
      <c r="T72" s="173">
        <v>0</v>
      </c>
      <c r="U72" s="173">
        <v>0</v>
      </c>
      <c r="V72" s="173">
        <v>0</v>
      </c>
      <c r="W72" s="173">
        <v>0</v>
      </c>
      <c r="X72" s="173">
        <v>0</v>
      </c>
      <c r="Y72" s="173">
        <v>0</v>
      </c>
      <c r="Z72" s="173">
        <v>0</v>
      </c>
      <c r="AA72" s="173">
        <v>0</v>
      </c>
      <c r="AB72" s="172">
        <f t="shared" si="17"/>
        <v>0</v>
      </c>
      <c r="AC72" s="172">
        <f t="shared" si="6"/>
        <v>0</v>
      </c>
    </row>
    <row r="73" spans="1:32" x14ac:dyDescent="0.25">
      <c r="A73" s="181"/>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row>
    <row r="74" spans="1:32" x14ac:dyDescent="0.25">
      <c r="B74" s="182"/>
      <c r="C74" s="182"/>
      <c r="D74" s="182"/>
      <c r="E74" s="182"/>
      <c r="F74" s="182"/>
      <c r="G74" s="182"/>
      <c r="H74" s="150"/>
      <c r="I74" s="150"/>
      <c r="J74" s="150"/>
      <c r="K74" s="150"/>
      <c r="L74" s="150"/>
      <c r="M74" s="150"/>
      <c r="N74" s="150"/>
      <c r="O74" s="150"/>
      <c r="P74" s="150"/>
      <c r="Q74" s="150"/>
      <c r="R74" s="150"/>
      <c r="S74" s="150"/>
      <c r="T74" s="150"/>
      <c r="U74" s="150"/>
      <c r="V74" s="150"/>
      <c r="W74" s="150"/>
      <c r="X74" s="150"/>
      <c r="Y74" s="150"/>
      <c r="Z74" s="150"/>
      <c r="AA74" s="150"/>
      <c r="AB74" s="150"/>
      <c r="AC74" s="150"/>
      <c r="AD74" s="150"/>
      <c r="AE74" s="150"/>
      <c r="AF74" s="182"/>
    </row>
    <row r="76" spans="1:32" x14ac:dyDescent="0.25">
      <c r="B76" s="182"/>
      <c r="C76" s="182"/>
      <c r="D76" s="182"/>
      <c r="E76" s="182"/>
      <c r="F76" s="182"/>
      <c r="G76" s="182"/>
      <c r="H76" s="150"/>
      <c r="I76" s="150"/>
      <c r="J76" s="150"/>
      <c r="K76" s="150"/>
      <c r="L76" s="150"/>
      <c r="M76" s="150"/>
      <c r="N76" s="150"/>
      <c r="O76" s="150"/>
      <c r="P76" s="150"/>
      <c r="Q76" s="150"/>
      <c r="R76" s="150"/>
      <c r="S76" s="150"/>
      <c r="T76" s="150"/>
      <c r="U76" s="150"/>
      <c r="V76" s="150"/>
      <c r="W76" s="150"/>
      <c r="X76" s="150"/>
      <c r="Y76" s="150"/>
      <c r="Z76" s="150"/>
      <c r="AA76" s="150"/>
      <c r="AB76" s="150"/>
      <c r="AC76" s="150"/>
      <c r="AD76" s="150"/>
      <c r="AE76" s="150"/>
    </row>
    <row r="78" spans="1:32" x14ac:dyDescent="0.25">
      <c r="B78" s="182"/>
      <c r="C78" s="182"/>
      <c r="D78" s="182"/>
      <c r="E78" s="182"/>
      <c r="F78" s="182"/>
      <c r="G78" s="182"/>
      <c r="H78" s="150"/>
      <c r="I78" s="150"/>
      <c r="J78" s="150"/>
      <c r="K78" s="150"/>
      <c r="L78" s="150"/>
      <c r="M78" s="150"/>
      <c r="N78" s="150"/>
      <c r="O78" s="150"/>
      <c r="P78" s="150"/>
      <c r="Q78" s="150"/>
      <c r="R78" s="150"/>
      <c r="S78" s="150"/>
      <c r="T78" s="150"/>
      <c r="U78" s="150"/>
      <c r="V78" s="150"/>
      <c r="W78" s="150"/>
      <c r="X78" s="150"/>
      <c r="Y78" s="150"/>
      <c r="Z78" s="150"/>
      <c r="AA78" s="150"/>
      <c r="AB78" s="150"/>
      <c r="AC78" s="150"/>
      <c r="AD78" s="150"/>
      <c r="AE78" s="150"/>
    </row>
    <row r="80" spans="1:32" x14ac:dyDescent="0.25">
      <c r="B80" s="182"/>
      <c r="C80" s="182"/>
      <c r="D80" s="182"/>
      <c r="E80" s="182"/>
      <c r="F80" s="182"/>
      <c r="G80" s="182"/>
      <c r="H80" s="150"/>
      <c r="I80" s="150"/>
      <c r="J80" s="150"/>
      <c r="K80" s="150"/>
      <c r="L80" s="150"/>
      <c r="M80" s="150"/>
      <c r="N80" s="150"/>
      <c r="O80" s="150"/>
      <c r="P80" s="150"/>
      <c r="Q80" s="150"/>
      <c r="R80" s="150"/>
      <c r="S80" s="150"/>
      <c r="T80" s="150"/>
      <c r="U80" s="150"/>
      <c r="V80" s="150"/>
      <c r="W80" s="150"/>
      <c r="X80" s="150"/>
      <c r="Y80" s="150"/>
      <c r="Z80" s="150"/>
      <c r="AA80" s="150"/>
      <c r="AB80" s="150"/>
      <c r="AC80" s="150"/>
      <c r="AD80" s="150"/>
      <c r="AE80" s="150"/>
    </row>
    <row r="81" spans="2:31" x14ac:dyDescent="0.25">
      <c r="B81" s="182"/>
      <c r="C81" s="182"/>
      <c r="D81" s="182"/>
      <c r="E81" s="182"/>
      <c r="F81" s="182"/>
      <c r="G81" s="182"/>
      <c r="H81" s="150"/>
      <c r="I81" s="150"/>
      <c r="J81" s="150"/>
      <c r="K81" s="150"/>
      <c r="L81" s="150"/>
      <c r="M81" s="150"/>
      <c r="N81" s="150"/>
      <c r="O81" s="150"/>
      <c r="P81" s="150"/>
      <c r="Q81" s="150"/>
      <c r="R81" s="150"/>
      <c r="S81" s="150"/>
      <c r="T81" s="150"/>
      <c r="U81" s="150"/>
      <c r="V81" s="150"/>
      <c r="W81" s="150"/>
      <c r="X81" s="150"/>
      <c r="Y81" s="150"/>
      <c r="Z81" s="150"/>
      <c r="AA81" s="150"/>
      <c r="AB81" s="150"/>
      <c r="AC81" s="150"/>
      <c r="AD81" s="150"/>
      <c r="AE81" s="150"/>
    </row>
    <row r="82" spans="2:31" x14ac:dyDescent="0.25">
      <c r="B82" s="182"/>
      <c r="C82" s="182"/>
      <c r="D82" s="182"/>
      <c r="E82" s="182"/>
      <c r="F82" s="182"/>
      <c r="G82" s="182"/>
      <c r="H82" s="150"/>
      <c r="I82" s="150"/>
      <c r="J82" s="150"/>
      <c r="K82" s="150"/>
      <c r="L82" s="150"/>
      <c r="M82" s="150"/>
      <c r="N82" s="150"/>
      <c r="O82" s="150"/>
      <c r="P82" s="150"/>
      <c r="Q82" s="150"/>
      <c r="R82" s="150"/>
      <c r="S82" s="150"/>
      <c r="T82" s="150"/>
      <c r="U82" s="150"/>
      <c r="V82" s="150"/>
      <c r="W82" s="150"/>
      <c r="X82" s="150"/>
      <c r="Y82" s="150"/>
      <c r="Z82" s="150"/>
      <c r="AA82" s="150"/>
      <c r="AB82" s="150"/>
      <c r="AC82" s="150"/>
      <c r="AD82" s="150"/>
      <c r="AE82" s="150"/>
    </row>
    <row r="83" spans="2:31" x14ac:dyDescent="0.25">
      <c r="H83" s="35"/>
      <c r="I83" s="35"/>
      <c r="J83" s="35"/>
      <c r="K83" s="35"/>
      <c r="L83" s="35"/>
      <c r="M83" s="35"/>
      <c r="N83" s="35"/>
      <c r="O83" s="35"/>
      <c r="P83" s="35"/>
      <c r="Q83" s="35"/>
      <c r="R83" s="35"/>
      <c r="S83" s="35"/>
      <c r="T83" s="35"/>
      <c r="U83" s="35"/>
      <c r="V83" s="35"/>
      <c r="W83" s="35"/>
      <c r="X83" s="35"/>
      <c r="Y83" s="35"/>
      <c r="Z83" s="35"/>
      <c r="AA83" s="35"/>
      <c r="AB83" s="35"/>
      <c r="AC83" s="35"/>
      <c r="AD83" s="35"/>
      <c r="AE83" s="35"/>
    </row>
    <row r="85" spans="2:31" ht="18.75" customHeight="1" x14ac:dyDescent="0.25">
      <c r="B85" s="183"/>
      <c r="C85" s="183"/>
      <c r="D85" s="183"/>
      <c r="E85" s="183"/>
      <c r="F85" s="183"/>
      <c r="G85" s="183"/>
      <c r="H85" s="76"/>
      <c r="I85" s="76"/>
      <c r="J85" s="76"/>
      <c r="K85" s="76"/>
      <c r="L85" s="76"/>
      <c r="M85" s="76"/>
      <c r="N85" s="76"/>
      <c r="O85" s="76"/>
      <c r="P85" s="76"/>
      <c r="Q85" s="76"/>
      <c r="R85" s="76"/>
      <c r="S85" s="76"/>
      <c r="T85" s="76"/>
      <c r="U85" s="76"/>
      <c r="V85" s="76"/>
      <c r="W85" s="76"/>
      <c r="X85" s="76"/>
      <c r="Y85" s="76"/>
      <c r="Z85" s="76"/>
      <c r="AA85" s="76"/>
      <c r="AB85" s="76"/>
      <c r="AC85" s="76"/>
      <c r="AD85" s="76"/>
      <c r="AE85" s="76"/>
    </row>
  </sheetData>
  <mergeCells count="30">
    <mergeCell ref="P20:S20"/>
    <mergeCell ref="T20:W20"/>
    <mergeCell ref="X20:AA20"/>
    <mergeCell ref="R21:S21"/>
    <mergeCell ref="T21:U21"/>
    <mergeCell ref="V21:W21"/>
    <mergeCell ref="X21:Y21"/>
    <mergeCell ref="Z21:AA21"/>
    <mergeCell ref="A14:AC14"/>
    <mergeCell ref="A15:AC15"/>
    <mergeCell ref="A18:AC18"/>
    <mergeCell ref="A20:A22"/>
    <mergeCell ref="B20:B22"/>
    <mergeCell ref="C20:D21"/>
    <mergeCell ref="E20:F21"/>
    <mergeCell ref="G20:G22"/>
    <mergeCell ref="H20:K20"/>
    <mergeCell ref="L20:O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X26"/>
  <sheetViews>
    <sheetView topLeftCell="A10" zoomScale="80" zoomScaleNormal="80" zoomScaleSheetLayoutView="85" workbookViewId="0">
      <selection activeCell="A15" sqref="A15:AX15"/>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4" width="7.7109375" style="15" customWidth="1"/>
    <col min="15" max="15" width="12.85546875" style="15" customWidth="1"/>
    <col min="16" max="16" width="14" style="15" customWidth="1"/>
    <col min="17" max="17" width="10.7109375" style="15" customWidth="1"/>
    <col min="18" max="19" width="13.42578125" style="15" customWidth="1"/>
    <col min="20" max="20" width="17" style="15" customWidth="1"/>
    <col min="21" max="22" width="9.7109375" style="15" customWidth="1"/>
    <col min="23" max="23" width="11.42578125" style="15" customWidth="1"/>
    <col min="24" max="24" width="12.7109375" style="15" customWidth="1"/>
    <col min="25" max="27" width="10.7109375" style="15" customWidth="1"/>
    <col min="28" max="28" width="7.7109375" style="15" customWidth="1"/>
    <col min="29" max="32" width="10.7109375" style="15" customWidth="1"/>
    <col min="33" max="33" width="15.85546875" style="15" customWidth="1"/>
    <col min="34" max="34" width="11.7109375" style="15" customWidth="1"/>
    <col min="35" max="35" width="11.42578125" style="15" customWidth="1"/>
    <col min="36" max="36" width="9.7109375" style="15" customWidth="1"/>
    <col min="37" max="37" width="13.42578125" style="15" customWidth="1"/>
    <col min="38" max="38" width="11.7109375" style="15" customWidth="1"/>
    <col min="39" max="39" width="12" style="15" customWidth="1"/>
    <col min="40" max="40" width="12.28515625" style="15" customWidth="1"/>
    <col min="41" max="43" width="9.7109375" style="15" customWidth="1"/>
    <col min="44" max="44" width="12.42578125" style="15" customWidth="1"/>
    <col min="45" max="45" width="12" style="15" customWidth="1"/>
    <col min="46" max="46" width="14.140625" style="15" customWidth="1"/>
    <col min="47" max="48" width="13.28515625" style="15" customWidth="1"/>
    <col min="49" max="49" width="10.7109375" style="15" customWidth="1"/>
    <col min="50" max="50" width="15.7109375" style="15" customWidth="1"/>
    <col min="51" max="16384" width="9.140625" style="15"/>
  </cols>
  <sheetData>
    <row r="1" spans="1:50" ht="18.75" x14ac:dyDescent="0.25">
      <c r="AX1" s="24" t="s">
        <v>68</v>
      </c>
    </row>
    <row r="2" spans="1:50" ht="18.75" x14ac:dyDescent="0.3">
      <c r="AX2" s="12" t="s">
        <v>10</v>
      </c>
    </row>
    <row r="3" spans="1:50" ht="18.75" x14ac:dyDescent="0.3">
      <c r="AX3" s="12" t="s">
        <v>67</v>
      </c>
    </row>
    <row r="4" spans="1:50" ht="18.75" x14ac:dyDescent="0.3">
      <c r="AX4" s="12"/>
    </row>
    <row r="5" spans="1:50" ht="18.75" customHeight="1" x14ac:dyDescent="0.25">
      <c r="A5" s="218" t="s">
        <v>547</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c r="AT5" s="218"/>
      <c r="AU5" s="218"/>
      <c r="AV5" s="218"/>
      <c r="AW5" s="218"/>
      <c r="AX5" s="218"/>
    </row>
    <row r="6" spans="1:50" ht="18.75" x14ac:dyDescent="0.3">
      <c r="AX6" s="12"/>
    </row>
    <row r="7" spans="1:50" ht="18.75" x14ac:dyDescent="0.25">
      <c r="A7" s="222" t="s">
        <v>9</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c r="AR7" s="222"/>
      <c r="AS7" s="222"/>
      <c r="AT7" s="222"/>
      <c r="AU7" s="222"/>
      <c r="AV7" s="222"/>
      <c r="AW7" s="222"/>
      <c r="AX7" s="222"/>
    </row>
    <row r="8" spans="1:50" ht="18.75" x14ac:dyDescent="0.25">
      <c r="A8" s="222"/>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c r="AP8" s="222"/>
      <c r="AQ8" s="222"/>
      <c r="AR8" s="222"/>
      <c r="AS8" s="222"/>
      <c r="AT8" s="222"/>
      <c r="AU8" s="222"/>
      <c r="AV8" s="222"/>
      <c r="AW8" s="222"/>
      <c r="AX8" s="222"/>
    </row>
    <row r="9" spans="1:50" s="75" customFormat="1" ht="15.75" x14ac:dyDescent="0.25">
      <c r="A9" s="223" t="s">
        <v>519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c r="AW9" s="223"/>
      <c r="AX9" s="223"/>
    </row>
    <row r="10" spans="1:50" ht="15.75" x14ac:dyDescent="0.25">
      <c r="A10" s="219" t="s">
        <v>8</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c r="AS10" s="219"/>
      <c r="AT10" s="219"/>
      <c r="AU10" s="219"/>
      <c r="AV10" s="219"/>
      <c r="AW10" s="219"/>
      <c r="AX10" s="219"/>
    </row>
    <row r="11" spans="1:50" ht="18.75" x14ac:dyDescent="0.25">
      <c r="A11" s="222"/>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222"/>
      <c r="AP11" s="222"/>
      <c r="AQ11" s="222"/>
      <c r="AR11" s="222"/>
      <c r="AS11" s="222"/>
      <c r="AT11" s="222"/>
      <c r="AU11" s="222"/>
      <c r="AV11" s="222"/>
      <c r="AW11" s="222"/>
      <c r="AX11" s="222"/>
    </row>
    <row r="12" spans="1:50" s="75" customFormat="1" ht="15.75" x14ac:dyDescent="0.25">
      <c r="A12" s="223" t="str">
        <f>'1. паспорт местоположение'!A12:C12</f>
        <v>O_СГЭС_30</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c r="AW12" s="223"/>
      <c r="AX12" s="223"/>
    </row>
    <row r="13" spans="1:50" ht="15.75" x14ac:dyDescent="0.25">
      <c r="A13" s="219" t="s">
        <v>7</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c r="AS13" s="219"/>
      <c r="AT13" s="219"/>
      <c r="AU13" s="219"/>
      <c r="AV13" s="219"/>
      <c r="AW13" s="219"/>
      <c r="AX13" s="219"/>
    </row>
    <row r="14" spans="1:50"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c r="AW14" s="225"/>
      <c r="AX14" s="225"/>
    </row>
    <row r="15" spans="1:50" s="75" customFormat="1" ht="15.75" x14ac:dyDescent="0.25">
      <c r="A15" s="223" t="str">
        <f>'1. паспорт местоположение'!A15:C15</f>
        <v>Приобретение аппарата испытания диэлектриков СКАТ-70М, 1 шт</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c r="AW15" s="223"/>
      <c r="AX15" s="223"/>
    </row>
    <row r="16" spans="1:50" ht="15.75" x14ac:dyDescent="0.25">
      <c r="A16" s="219" t="s">
        <v>6</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c r="AW16" s="219"/>
      <c r="AX16" s="219"/>
    </row>
    <row r="17" spans="1:50"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row>
    <row r="18" spans="1:50"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row>
    <row r="19" spans="1:50"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row>
    <row r="20" spans="1:50"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6"/>
    </row>
    <row r="21" spans="1:50" x14ac:dyDescent="0.25">
      <c r="A21" s="269" t="s">
        <v>421</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c r="AX21" s="269"/>
    </row>
    <row r="22" spans="1:50" ht="58.5" customHeight="1" x14ac:dyDescent="0.25">
      <c r="A22" s="228" t="s">
        <v>52</v>
      </c>
      <c r="B22" s="271" t="s">
        <v>24</v>
      </c>
      <c r="C22" s="228" t="s">
        <v>51</v>
      </c>
      <c r="D22" s="228" t="s">
        <v>50</v>
      </c>
      <c r="E22" s="253" t="s">
        <v>430</v>
      </c>
      <c r="F22" s="254"/>
      <c r="G22" s="254"/>
      <c r="H22" s="254"/>
      <c r="I22" s="254"/>
      <c r="J22" s="254"/>
      <c r="K22" s="254"/>
      <c r="L22" s="254"/>
      <c r="M22" s="254"/>
      <c r="N22" s="254"/>
      <c r="O22" s="228" t="s">
        <v>49</v>
      </c>
      <c r="P22" s="228" t="s">
        <v>48</v>
      </c>
      <c r="Q22" s="228" t="s">
        <v>47</v>
      </c>
      <c r="R22" s="227" t="s">
        <v>228</v>
      </c>
      <c r="S22" s="227" t="s">
        <v>46</v>
      </c>
      <c r="T22" s="227" t="s">
        <v>45</v>
      </c>
      <c r="U22" s="227" t="s">
        <v>44</v>
      </c>
      <c r="V22" s="227"/>
      <c r="W22" s="274" t="s">
        <v>43</v>
      </c>
      <c r="X22" s="274" t="s">
        <v>42</v>
      </c>
      <c r="Y22" s="227" t="s">
        <v>41</v>
      </c>
      <c r="Z22" s="227" t="s">
        <v>40</v>
      </c>
      <c r="AA22" s="227" t="s">
        <v>39</v>
      </c>
      <c r="AB22" s="275" t="s">
        <v>38</v>
      </c>
      <c r="AC22" s="227" t="s">
        <v>37</v>
      </c>
      <c r="AD22" s="227" t="s">
        <v>36</v>
      </c>
      <c r="AE22" s="227" t="s">
        <v>35</v>
      </c>
      <c r="AF22" s="227" t="s">
        <v>34</v>
      </c>
      <c r="AG22" s="227" t="s">
        <v>33</v>
      </c>
      <c r="AH22" s="227" t="s">
        <v>32</v>
      </c>
      <c r="AI22" s="227"/>
      <c r="AJ22" s="227"/>
      <c r="AK22" s="227"/>
      <c r="AL22" s="227"/>
      <c r="AM22" s="227"/>
      <c r="AN22" s="227" t="s">
        <v>31</v>
      </c>
      <c r="AO22" s="227"/>
      <c r="AP22" s="227"/>
      <c r="AQ22" s="227"/>
      <c r="AR22" s="227" t="s">
        <v>30</v>
      </c>
      <c r="AS22" s="227"/>
      <c r="AT22" s="227" t="s">
        <v>29</v>
      </c>
      <c r="AU22" s="227" t="s">
        <v>28</v>
      </c>
      <c r="AV22" s="227" t="s">
        <v>27</v>
      </c>
      <c r="AW22" s="227" t="s">
        <v>26</v>
      </c>
      <c r="AX22" s="276" t="s">
        <v>25</v>
      </c>
    </row>
    <row r="23" spans="1:50" ht="64.5" customHeight="1" x14ac:dyDescent="0.25">
      <c r="A23" s="270"/>
      <c r="B23" s="272"/>
      <c r="C23" s="270"/>
      <c r="D23" s="270"/>
      <c r="E23" s="278" t="s">
        <v>23</v>
      </c>
      <c r="F23" s="280" t="s">
        <v>129</v>
      </c>
      <c r="G23" s="280" t="s">
        <v>444</v>
      </c>
      <c r="H23" s="280" t="s">
        <v>128</v>
      </c>
      <c r="I23" s="282" t="s">
        <v>345</v>
      </c>
      <c r="J23" s="282" t="s">
        <v>346</v>
      </c>
      <c r="K23" s="282" t="s">
        <v>347</v>
      </c>
      <c r="L23" s="282" t="s">
        <v>511</v>
      </c>
      <c r="M23" s="282" t="s">
        <v>438</v>
      </c>
      <c r="N23" s="282" t="s">
        <v>512</v>
      </c>
      <c r="O23" s="270"/>
      <c r="P23" s="270"/>
      <c r="Q23" s="270"/>
      <c r="R23" s="227"/>
      <c r="S23" s="227"/>
      <c r="T23" s="227"/>
      <c r="U23" s="284" t="s">
        <v>2</v>
      </c>
      <c r="V23" s="284" t="s">
        <v>11</v>
      </c>
      <c r="W23" s="274"/>
      <c r="X23" s="274"/>
      <c r="Y23" s="227"/>
      <c r="Z23" s="227"/>
      <c r="AA23" s="227"/>
      <c r="AB23" s="227"/>
      <c r="AC23" s="227"/>
      <c r="AD23" s="227"/>
      <c r="AE23" s="227"/>
      <c r="AF23" s="227"/>
      <c r="AG23" s="227"/>
      <c r="AH23" s="227" t="s">
        <v>22</v>
      </c>
      <c r="AI23" s="227"/>
      <c r="AJ23" s="227" t="s">
        <v>21</v>
      </c>
      <c r="AK23" s="227"/>
      <c r="AL23" s="228" t="s">
        <v>20</v>
      </c>
      <c r="AM23" s="228" t="s">
        <v>19</v>
      </c>
      <c r="AN23" s="228" t="s">
        <v>18</v>
      </c>
      <c r="AO23" s="228" t="s">
        <v>17</v>
      </c>
      <c r="AP23" s="228" t="s">
        <v>16</v>
      </c>
      <c r="AQ23" s="228" t="s">
        <v>15</v>
      </c>
      <c r="AR23" s="228" t="s">
        <v>14</v>
      </c>
      <c r="AS23" s="242" t="s">
        <v>11</v>
      </c>
      <c r="AT23" s="227"/>
      <c r="AU23" s="227"/>
      <c r="AV23" s="227"/>
      <c r="AW23" s="227"/>
      <c r="AX23" s="277"/>
    </row>
    <row r="24" spans="1:50" ht="96.75" customHeight="1" x14ac:dyDescent="0.25">
      <c r="A24" s="229"/>
      <c r="B24" s="273"/>
      <c r="C24" s="229"/>
      <c r="D24" s="229"/>
      <c r="E24" s="279"/>
      <c r="F24" s="281"/>
      <c r="G24" s="281"/>
      <c r="H24" s="281"/>
      <c r="I24" s="283"/>
      <c r="J24" s="283"/>
      <c r="K24" s="283"/>
      <c r="L24" s="283"/>
      <c r="M24" s="283"/>
      <c r="N24" s="283"/>
      <c r="O24" s="229"/>
      <c r="P24" s="229"/>
      <c r="Q24" s="229"/>
      <c r="R24" s="227"/>
      <c r="S24" s="227"/>
      <c r="T24" s="227"/>
      <c r="U24" s="285"/>
      <c r="V24" s="285"/>
      <c r="W24" s="274"/>
      <c r="X24" s="274"/>
      <c r="Y24" s="227"/>
      <c r="Z24" s="227"/>
      <c r="AA24" s="227"/>
      <c r="AB24" s="227"/>
      <c r="AC24" s="227"/>
      <c r="AD24" s="227"/>
      <c r="AE24" s="227"/>
      <c r="AF24" s="227"/>
      <c r="AG24" s="227"/>
      <c r="AH24" s="27" t="s">
        <v>13</v>
      </c>
      <c r="AI24" s="27" t="s">
        <v>12</v>
      </c>
      <c r="AJ24" s="34" t="s">
        <v>2</v>
      </c>
      <c r="AK24" s="34" t="s">
        <v>11</v>
      </c>
      <c r="AL24" s="229"/>
      <c r="AM24" s="229"/>
      <c r="AN24" s="229"/>
      <c r="AO24" s="229"/>
      <c r="AP24" s="229"/>
      <c r="AQ24" s="229"/>
      <c r="AR24" s="229"/>
      <c r="AS24" s="243"/>
      <c r="AT24" s="227"/>
      <c r="AU24" s="227"/>
      <c r="AV24" s="227"/>
      <c r="AW24" s="227"/>
      <c r="AX24" s="277"/>
    </row>
    <row r="25" spans="1:50" s="16" customFormat="1" ht="15" customHeight="1" x14ac:dyDescent="0.2">
      <c r="A25" s="17">
        <v>1</v>
      </c>
      <c r="B25" s="17">
        <v>2</v>
      </c>
      <c r="C25" s="17">
        <v>3</v>
      </c>
      <c r="D25" s="17">
        <v>4</v>
      </c>
      <c r="E25" s="17">
        <v>5</v>
      </c>
      <c r="F25" s="17">
        <v>6</v>
      </c>
      <c r="G25" s="17">
        <v>7</v>
      </c>
      <c r="H25" s="17">
        <v>8</v>
      </c>
      <c r="I25" s="17">
        <v>9</v>
      </c>
      <c r="J25" s="17">
        <v>10</v>
      </c>
      <c r="K25" s="17">
        <v>11</v>
      </c>
      <c r="L25" s="17">
        <f>K25+1</f>
        <v>12</v>
      </c>
      <c r="M25" s="17">
        <v>12</v>
      </c>
      <c r="N25" s="17">
        <v>12</v>
      </c>
      <c r="O25" s="17">
        <f t="shared" ref="O25:AX25" si="0">N25+1</f>
        <v>13</v>
      </c>
      <c r="P25" s="17">
        <f t="shared" si="0"/>
        <v>14</v>
      </c>
      <c r="Q25" s="17">
        <f t="shared" si="0"/>
        <v>15</v>
      </c>
      <c r="R25" s="17">
        <f t="shared" si="0"/>
        <v>16</v>
      </c>
      <c r="S25" s="17">
        <f t="shared" si="0"/>
        <v>17</v>
      </c>
      <c r="T25" s="17">
        <f t="shared" si="0"/>
        <v>18</v>
      </c>
      <c r="U25" s="17">
        <f t="shared" si="0"/>
        <v>19</v>
      </c>
      <c r="V25" s="17">
        <f t="shared" si="0"/>
        <v>20</v>
      </c>
      <c r="W25" s="17">
        <f t="shared" si="0"/>
        <v>21</v>
      </c>
      <c r="X25" s="17">
        <f t="shared" si="0"/>
        <v>22</v>
      </c>
      <c r="Y25" s="17">
        <f t="shared" si="0"/>
        <v>23</v>
      </c>
      <c r="Z25" s="17">
        <f t="shared" si="0"/>
        <v>24</v>
      </c>
      <c r="AA25" s="17">
        <f t="shared" si="0"/>
        <v>25</v>
      </c>
      <c r="AB25" s="17">
        <f t="shared" si="0"/>
        <v>26</v>
      </c>
      <c r="AC25" s="17">
        <f t="shared" si="0"/>
        <v>27</v>
      </c>
      <c r="AD25" s="17">
        <f t="shared" si="0"/>
        <v>28</v>
      </c>
      <c r="AE25" s="17">
        <f t="shared" si="0"/>
        <v>29</v>
      </c>
      <c r="AF25" s="17">
        <f t="shared" si="0"/>
        <v>30</v>
      </c>
      <c r="AG25" s="17">
        <f t="shared" si="0"/>
        <v>31</v>
      </c>
      <c r="AH25" s="17">
        <f t="shared" si="0"/>
        <v>32</v>
      </c>
      <c r="AI25" s="17">
        <f t="shared" si="0"/>
        <v>33</v>
      </c>
      <c r="AJ25" s="17">
        <f t="shared" si="0"/>
        <v>34</v>
      </c>
      <c r="AK25" s="17">
        <f t="shared" si="0"/>
        <v>35</v>
      </c>
      <c r="AL25" s="17">
        <f t="shared" si="0"/>
        <v>36</v>
      </c>
      <c r="AM25" s="17">
        <f t="shared" si="0"/>
        <v>37</v>
      </c>
      <c r="AN25" s="17">
        <f t="shared" si="0"/>
        <v>38</v>
      </c>
      <c r="AO25" s="17">
        <f t="shared" si="0"/>
        <v>39</v>
      </c>
      <c r="AP25" s="17">
        <f t="shared" si="0"/>
        <v>40</v>
      </c>
      <c r="AQ25" s="17">
        <f t="shared" si="0"/>
        <v>41</v>
      </c>
      <c r="AR25" s="17">
        <f t="shared" si="0"/>
        <v>42</v>
      </c>
      <c r="AS25" s="17">
        <f t="shared" si="0"/>
        <v>43</v>
      </c>
      <c r="AT25" s="17">
        <f t="shared" si="0"/>
        <v>44</v>
      </c>
      <c r="AU25" s="17">
        <f t="shared" si="0"/>
        <v>45</v>
      </c>
      <c r="AV25" s="17">
        <f t="shared" si="0"/>
        <v>46</v>
      </c>
      <c r="AW25" s="17">
        <f t="shared" si="0"/>
        <v>47</v>
      </c>
      <c r="AX25" s="17">
        <f t="shared" si="0"/>
        <v>48</v>
      </c>
    </row>
    <row r="26" spans="1:50" s="193" customFormat="1" ht="65.25" customHeight="1" x14ac:dyDescent="0.25">
      <c r="A26" s="189">
        <f>A25+1-IF(ROW(A26) = 26,1,0)</f>
        <v>1</v>
      </c>
      <c r="B26" s="190" t="s">
        <v>527</v>
      </c>
      <c r="C26" s="190" t="s">
        <v>504</v>
      </c>
      <c r="D26" s="189">
        <v>2024</v>
      </c>
      <c r="E26" s="189">
        <v>1</v>
      </c>
      <c r="F26" s="189">
        <v>0</v>
      </c>
      <c r="G26" s="189">
        <v>0</v>
      </c>
      <c r="H26" s="189">
        <v>0</v>
      </c>
      <c r="I26" s="189">
        <v>0</v>
      </c>
      <c r="J26" s="189">
        <v>0</v>
      </c>
      <c r="K26" s="189">
        <v>0</v>
      </c>
      <c r="L26" s="189">
        <v>0</v>
      </c>
      <c r="M26" s="189">
        <v>0</v>
      </c>
      <c r="N26" s="189">
        <v>0</v>
      </c>
      <c r="O26" s="190" t="s">
        <v>163</v>
      </c>
      <c r="P26" s="190" t="s">
        <v>537</v>
      </c>
      <c r="Q26" s="190" t="s">
        <v>529</v>
      </c>
      <c r="R26" s="191">
        <v>391.66699999999997</v>
      </c>
      <c r="S26" s="190" t="s">
        <v>538</v>
      </c>
      <c r="T26" s="191">
        <v>391.66699999999997</v>
      </c>
      <c r="U26" s="190" t="s">
        <v>539</v>
      </c>
      <c r="V26" s="190" t="s">
        <v>539</v>
      </c>
      <c r="W26" s="189"/>
      <c r="X26" s="189">
        <v>4</v>
      </c>
      <c r="Y26" s="189" t="s">
        <v>540</v>
      </c>
      <c r="Z26" s="189" t="s">
        <v>541</v>
      </c>
      <c r="AA26" s="189" t="s">
        <v>440</v>
      </c>
      <c r="AB26" s="189">
        <v>0</v>
      </c>
      <c r="AC26" s="189" t="s">
        <v>440</v>
      </c>
      <c r="AD26" s="189">
        <v>366.20800000000003</v>
      </c>
      <c r="AE26" s="189" t="s">
        <v>542</v>
      </c>
      <c r="AF26" s="192">
        <v>439.45</v>
      </c>
      <c r="AG26" s="192">
        <v>439.45</v>
      </c>
      <c r="AH26" s="189" t="s">
        <v>543</v>
      </c>
      <c r="AI26" s="189" t="s">
        <v>544</v>
      </c>
      <c r="AJ26" s="189" t="s">
        <v>545</v>
      </c>
      <c r="AK26" s="189">
        <v>45586</v>
      </c>
      <c r="AL26" s="189">
        <v>45602</v>
      </c>
      <c r="AM26" s="189">
        <v>45607</v>
      </c>
      <c r="AN26" s="189"/>
      <c r="AO26" s="189"/>
      <c r="AP26" s="189"/>
      <c r="AQ26" s="189"/>
      <c r="AR26" s="189"/>
      <c r="AS26" s="190">
        <v>45618</v>
      </c>
      <c r="AT26" s="190"/>
      <c r="AU26" s="190">
        <v>45618</v>
      </c>
      <c r="AV26" s="190">
        <v>45628</v>
      </c>
      <c r="AW26" s="189"/>
      <c r="AX26" s="189"/>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7" zoomScale="70" zoomScaleNormal="70" zoomScaleSheetLayoutView="70" workbookViewId="0">
      <selection activeCell="B62" sqref="B62"/>
    </sheetView>
  </sheetViews>
  <sheetFormatPr defaultColWidth="8.85546875" defaultRowHeight="15" x14ac:dyDescent="0.25"/>
  <cols>
    <col min="1" max="2" width="66.140625" style="54" customWidth="1"/>
    <col min="3" max="256" width="9.140625"/>
    <col min="257" max="258" width="66.140625" customWidth="1"/>
    <col min="259" max="512" width="9.140625"/>
    <col min="513" max="514" width="66.140625" customWidth="1"/>
    <col min="515" max="768" width="9.140625"/>
    <col min="769" max="770" width="66.140625" customWidth="1"/>
    <col min="771" max="1024" width="9.140625"/>
    <col min="1025" max="1026" width="66.140625" customWidth="1"/>
    <col min="1027" max="1280" width="9.140625"/>
    <col min="1281" max="1282" width="66.140625" customWidth="1"/>
    <col min="1283" max="1536" width="9.140625"/>
    <col min="1537" max="1538" width="66.140625" customWidth="1"/>
    <col min="1539" max="1792" width="9.140625"/>
    <col min="1793" max="1794" width="66.140625" customWidth="1"/>
    <col min="1795" max="2048" width="9.140625"/>
    <col min="2049" max="2050" width="66.140625" customWidth="1"/>
    <col min="2051" max="2304" width="9.140625"/>
    <col min="2305" max="2306" width="66.140625" customWidth="1"/>
    <col min="2307" max="2560" width="9.140625"/>
    <col min="2561" max="2562" width="66.140625" customWidth="1"/>
    <col min="2563" max="2816" width="9.140625"/>
    <col min="2817" max="2818" width="66.140625" customWidth="1"/>
    <col min="2819" max="3072" width="9.140625"/>
    <col min="3073" max="3074" width="66.140625" customWidth="1"/>
    <col min="3075" max="3328" width="9.140625"/>
    <col min="3329" max="3330" width="66.140625" customWidth="1"/>
    <col min="3331" max="3584" width="9.140625"/>
    <col min="3585" max="3586" width="66.140625" customWidth="1"/>
    <col min="3587" max="3840" width="9.140625"/>
    <col min="3841" max="3842" width="66.140625" customWidth="1"/>
    <col min="3843" max="4096" width="9.140625"/>
    <col min="4097" max="4098" width="66.140625" customWidth="1"/>
    <col min="4099" max="4352" width="9.140625"/>
    <col min="4353" max="4354" width="66.140625" customWidth="1"/>
    <col min="4355" max="4608" width="9.140625"/>
    <col min="4609" max="4610" width="66.140625" customWidth="1"/>
    <col min="4611" max="4864" width="9.140625"/>
    <col min="4865" max="4866" width="66.140625" customWidth="1"/>
    <col min="4867" max="5120" width="9.140625"/>
    <col min="5121" max="5122" width="66.140625" customWidth="1"/>
    <col min="5123" max="5376" width="9.140625"/>
    <col min="5377" max="5378" width="66.140625" customWidth="1"/>
    <col min="5379" max="5632" width="9.140625"/>
    <col min="5633" max="5634" width="66.140625" customWidth="1"/>
    <col min="5635" max="5888" width="9.140625"/>
    <col min="5889" max="5890" width="66.140625" customWidth="1"/>
    <col min="5891" max="6144" width="9.140625"/>
    <col min="6145" max="6146" width="66.140625" customWidth="1"/>
    <col min="6147" max="6400" width="9.140625"/>
    <col min="6401" max="6402" width="66.140625" customWidth="1"/>
    <col min="6403" max="6656" width="9.140625"/>
    <col min="6657" max="6658" width="66.140625" customWidth="1"/>
    <col min="6659" max="6912" width="9.140625"/>
    <col min="6913" max="6914" width="66.140625" customWidth="1"/>
    <col min="6915" max="7168" width="9.140625"/>
    <col min="7169" max="7170" width="66.140625" customWidth="1"/>
    <col min="7171" max="7424" width="9.140625"/>
    <col min="7425" max="7426" width="66.140625" customWidth="1"/>
    <col min="7427" max="7680" width="9.140625"/>
    <col min="7681" max="7682" width="66.140625" customWidth="1"/>
    <col min="7683" max="7936" width="9.140625"/>
    <col min="7937" max="7938" width="66.140625" customWidth="1"/>
    <col min="7939" max="8192" width="9.140625"/>
    <col min="8193" max="8194" width="66.140625" customWidth="1"/>
    <col min="8195" max="8448" width="9.140625"/>
    <col min="8449" max="8450" width="66.140625" customWidth="1"/>
    <col min="8451" max="8704" width="9.140625"/>
    <col min="8705" max="8706" width="66.140625" customWidth="1"/>
    <col min="8707" max="8960" width="9.140625"/>
    <col min="8961" max="8962" width="66.140625" customWidth="1"/>
    <col min="8963" max="9216" width="9.140625"/>
    <col min="9217" max="9218" width="66.140625" customWidth="1"/>
    <col min="9219" max="9472" width="9.140625"/>
    <col min="9473" max="9474" width="66.140625" customWidth="1"/>
    <col min="9475" max="9728" width="9.140625"/>
    <col min="9729" max="9730" width="66.140625" customWidth="1"/>
    <col min="9731" max="9984" width="9.140625"/>
    <col min="9985" max="9986" width="66.140625" customWidth="1"/>
    <col min="9987" max="10240" width="9.140625"/>
    <col min="10241" max="10242" width="66.140625" customWidth="1"/>
    <col min="10243" max="10496" width="9.140625"/>
    <col min="10497" max="10498" width="66.140625" customWidth="1"/>
    <col min="10499" max="10752" width="9.140625"/>
    <col min="10753" max="10754" width="66.140625" customWidth="1"/>
    <col min="10755" max="11008" width="9.140625"/>
    <col min="11009" max="11010" width="66.140625" customWidth="1"/>
    <col min="11011" max="11264" width="9.140625"/>
    <col min="11265" max="11266" width="66.140625" customWidth="1"/>
    <col min="11267" max="11520" width="9.140625"/>
    <col min="11521" max="11522" width="66.140625" customWidth="1"/>
    <col min="11523" max="11776" width="9.140625"/>
    <col min="11777" max="11778" width="66.140625" customWidth="1"/>
    <col min="11779" max="12032" width="9.140625"/>
    <col min="12033" max="12034" width="66.140625" customWidth="1"/>
    <col min="12035" max="12288" width="9.140625"/>
    <col min="12289" max="12290" width="66.140625" customWidth="1"/>
    <col min="12291" max="12544" width="9.140625"/>
    <col min="12545" max="12546" width="66.140625" customWidth="1"/>
    <col min="12547" max="12800" width="9.140625"/>
    <col min="12801" max="12802" width="66.140625" customWidth="1"/>
    <col min="12803" max="13056" width="9.140625"/>
    <col min="13057" max="13058" width="66.140625" customWidth="1"/>
    <col min="13059" max="13312" width="9.140625"/>
    <col min="13313" max="13314" width="66.140625" customWidth="1"/>
    <col min="13315" max="13568" width="9.140625"/>
    <col min="13569" max="13570" width="66.140625" customWidth="1"/>
    <col min="13571" max="13824" width="9.140625"/>
    <col min="13825" max="13826" width="66.140625" customWidth="1"/>
    <col min="13827" max="14080" width="9.140625"/>
    <col min="14081" max="14082" width="66.140625" customWidth="1"/>
    <col min="14083" max="14336" width="9.140625"/>
    <col min="14337" max="14338" width="66.140625" customWidth="1"/>
    <col min="14339" max="14592" width="9.140625"/>
    <col min="14593" max="14594" width="66.140625" customWidth="1"/>
    <col min="14595" max="14848" width="9.140625"/>
    <col min="14849" max="14850" width="66.140625" customWidth="1"/>
    <col min="14851" max="15104" width="9.140625"/>
    <col min="15105" max="15106" width="66.140625" customWidth="1"/>
    <col min="15107" max="15360" width="9.140625"/>
    <col min="15361" max="15362" width="66.140625" customWidth="1"/>
    <col min="15363" max="15616" width="9.140625"/>
    <col min="15617" max="15618" width="66.140625" customWidth="1"/>
    <col min="15619" max="15872" width="9.140625"/>
    <col min="15873" max="15874" width="66.140625" customWidth="1"/>
    <col min="15875" max="16128" width="9.140625"/>
    <col min="16129" max="16130" width="66.140625" customWidth="1"/>
    <col min="16131" max="16384" width="9.140625"/>
  </cols>
  <sheetData>
    <row r="1" spans="1:8" ht="18.75" x14ac:dyDescent="0.25">
      <c r="B1" s="24" t="s">
        <v>68</v>
      </c>
    </row>
    <row r="2" spans="1:8" ht="18.75" x14ac:dyDescent="0.3">
      <c r="B2" s="12" t="s">
        <v>10</v>
      </c>
    </row>
    <row r="3" spans="1:8" ht="18.75" x14ac:dyDescent="0.3">
      <c r="B3" s="12" t="s">
        <v>518</v>
      </c>
    </row>
    <row r="4" spans="1:8" ht="15.75" x14ac:dyDescent="0.25">
      <c r="B4" s="29"/>
    </row>
    <row r="5" spans="1:8" ht="18.75" x14ac:dyDescent="0.3">
      <c r="A5" s="291" t="s">
        <v>547</v>
      </c>
      <c r="B5" s="291"/>
      <c r="C5" s="43"/>
      <c r="D5" s="43"/>
      <c r="E5" s="43"/>
      <c r="F5" s="43"/>
      <c r="G5" s="43"/>
      <c r="H5" s="43"/>
    </row>
    <row r="6" spans="1:8" ht="18.75" x14ac:dyDescent="0.3">
      <c r="A6" s="186"/>
      <c r="B6" s="186"/>
      <c r="C6" s="186"/>
      <c r="D6" s="186"/>
      <c r="E6" s="186"/>
      <c r="F6" s="186"/>
      <c r="G6" s="186"/>
      <c r="H6" s="186"/>
    </row>
    <row r="7" spans="1:8" ht="18.75" x14ac:dyDescent="0.25">
      <c r="A7" s="222" t="s">
        <v>9</v>
      </c>
      <c r="B7" s="222"/>
      <c r="C7" s="10"/>
      <c r="D7" s="10"/>
      <c r="E7" s="10"/>
      <c r="F7" s="10"/>
      <c r="G7" s="10"/>
      <c r="H7" s="10"/>
    </row>
    <row r="8" spans="1:8" ht="18.75" x14ac:dyDescent="0.25">
      <c r="A8" s="10"/>
      <c r="B8" s="10"/>
      <c r="C8" s="10"/>
      <c r="D8" s="10"/>
      <c r="E8" s="10"/>
      <c r="F8" s="10"/>
      <c r="G8" s="10"/>
      <c r="H8" s="10"/>
    </row>
    <row r="9" spans="1:8" ht="15.75" x14ac:dyDescent="0.25">
      <c r="A9" s="223" t="s">
        <v>519</v>
      </c>
      <c r="B9" s="223"/>
      <c r="C9" s="7"/>
      <c r="D9" s="7"/>
      <c r="E9" s="7"/>
      <c r="F9" s="7"/>
      <c r="G9" s="7"/>
      <c r="H9" s="7"/>
    </row>
    <row r="10" spans="1:8" ht="15.75" x14ac:dyDescent="0.25">
      <c r="A10" s="219" t="s">
        <v>8</v>
      </c>
      <c r="B10" s="219"/>
      <c r="C10" s="5"/>
      <c r="D10" s="5"/>
      <c r="E10" s="5"/>
      <c r="F10" s="5"/>
      <c r="G10" s="5"/>
      <c r="H10" s="5"/>
    </row>
    <row r="11" spans="1:8" ht="18.75" x14ac:dyDescent="0.25">
      <c r="A11" s="10"/>
      <c r="B11" s="10"/>
      <c r="C11" s="10"/>
      <c r="D11" s="10"/>
      <c r="E11" s="10"/>
      <c r="F11" s="10"/>
      <c r="G11" s="10"/>
      <c r="H11" s="10"/>
    </row>
    <row r="12" spans="1:8" s="136" customFormat="1" ht="15.75" x14ac:dyDescent="0.25">
      <c r="A12" s="223" t="str">
        <f>'1. паспорт местоположение'!A12:C12</f>
        <v>O_СГЭС_30</v>
      </c>
      <c r="B12" s="223"/>
      <c r="C12" s="74"/>
      <c r="D12" s="74"/>
      <c r="E12" s="74"/>
      <c r="F12" s="74"/>
      <c r="G12" s="74"/>
      <c r="H12" s="74"/>
    </row>
    <row r="13" spans="1:8" ht="15.75" x14ac:dyDescent="0.25">
      <c r="A13" s="219" t="s">
        <v>7</v>
      </c>
      <c r="B13" s="219"/>
      <c r="C13" s="5"/>
      <c r="D13" s="5"/>
      <c r="E13" s="5"/>
      <c r="F13" s="5"/>
      <c r="G13" s="5"/>
      <c r="H13" s="5"/>
    </row>
    <row r="14" spans="1:8" ht="18.75" x14ac:dyDescent="0.25">
      <c r="A14" s="9"/>
      <c r="B14" s="9"/>
      <c r="C14" s="9"/>
      <c r="D14" s="9"/>
      <c r="E14" s="9"/>
      <c r="F14" s="9"/>
      <c r="G14" s="9"/>
      <c r="H14" s="9"/>
    </row>
    <row r="15" spans="1:8" s="136" customFormat="1" ht="15.75" x14ac:dyDescent="0.25">
      <c r="A15" s="224" t="str">
        <f>'1. паспорт местоположение'!A15:C15</f>
        <v>Приобретение аппарата испытания диэлектриков СКАТ-70М, 1 шт</v>
      </c>
      <c r="B15" s="224"/>
      <c r="C15" s="74"/>
      <c r="D15" s="74"/>
      <c r="E15" s="74"/>
      <c r="F15" s="74"/>
      <c r="G15" s="74"/>
      <c r="H15" s="74"/>
    </row>
    <row r="16" spans="1:8" ht="15.75" x14ac:dyDescent="0.25">
      <c r="A16" s="219" t="s">
        <v>6</v>
      </c>
      <c r="B16" s="219"/>
      <c r="C16" s="5"/>
      <c r="D16" s="5"/>
      <c r="E16" s="5"/>
      <c r="F16" s="5"/>
      <c r="G16" s="5"/>
      <c r="H16" s="5"/>
    </row>
    <row r="17" spans="1:3" ht="15.75" x14ac:dyDescent="0.25">
      <c r="B17" s="55"/>
    </row>
    <row r="18" spans="1:3" ht="33.75" customHeight="1" x14ac:dyDescent="0.25">
      <c r="A18" s="286" t="s">
        <v>422</v>
      </c>
      <c r="B18" s="287"/>
    </row>
    <row r="19" spans="1:3" ht="15.75" x14ac:dyDescent="0.25">
      <c r="B19" s="29"/>
    </row>
    <row r="20" spans="1:3" ht="15.75" thickBot="1" x14ac:dyDescent="0.3">
      <c r="B20" s="56"/>
    </row>
    <row r="21" spans="1:3" ht="15.75" thickBot="1" x14ac:dyDescent="0.3">
      <c r="A21" s="57" t="s">
        <v>300</v>
      </c>
      <c r="B21" s="155" t="s">
        <v>546</v>
      </c>
    </row>
    <row r="22" spans="1:3" ht="15.75" thickBot="1" x14ac:dyDescent="0.3">
      <c r="A22" s="57" t="s">
        <v>301</v>
      </c>
      <c r="B22" s="156" t="s">
        <v>528</v>
      </c>
    </row>
    <row r="23" spans="1:3" ht="15.75" thickBot="1" x14ac:dyDescent="0.3">
      <c r="A23" s="57" t="s">
        <v>285</v>
      </c>
      <c r="B23" s="156" t="s">
        <v>513</v>
      </c>
    </row>
    <row r="24" spans="1:3" ht="15.75" thickBot="1" x14ac:dyDescent="0.3">
      <c r="A24" s="57" t="s">
        <v>302</v>
      </c>
      <c r="B24" s="156" t="s">
        <v>505</v>
      </c>
    </row>
    <row r="25" spans="1:3" ht="15.75" thickBot="1" x14ac:dyDescent="0.3">
      <c r="A25" s="58" t="s">
        <v>303</v>
      </c>
      <c r="B25" s="157">
        <v>2024</v>
      </c>
    </row>
    <row r="26" spans="1:3" ht="15.75" thickBot="1" x14ac:dyDescent="0.3">
      <c r="A26" s="59" t="s">
        <v>304</v>
      </c>
      <c r="B26" s="158" t="s">
        <v>514</v>
      </c>
    </row>
    <row r="27" spans="1:3" ht="29.25" thickBot="1" x14ac:dyDescent="0.3">
      <c r="A27" s="64" t="s">
        <v>492</v>
      </c>
      <c r="B27" s="149">
        <v>0.43945000000000001</v>
      </c>
      <c r="C27" s="159"/>
    </row>
    <row r="28" spans="1:3" ht="15.75" thickBot="1" x14ac:dyDescent="0.3">
      <c r="A28" s="61" t="s">
        <v>305</v>
      </c>
      <c r="B28" s="61" t="s">
        <v>293</v>
      </c>
    </row>
    <row r="29" spans="1:3" ht="29.25" thickBot="1" x14ac:dyDescent="0.3">
      <c r="A29" s="65" t="s">
        <v>306</v>
      </c>
      <c r="B29" s="149">
        <v>0.43945000000000001</v>
      </c>
    </row>
    <row r="30" spans="1:3" ht="29.25" thickBot="1" x14ac:dyDescent="0.3">
      <c r="A30" s="65" t="s">
        <v>307</v>
      </c>
      <c r="B30" s="149">
        <v>0.43945000000000001</v>
      </c>
    </row>
    <row r="31" spans="1:3" ht="15.75" thickBot="1" x14ac:dyDescent="0.3">
      <c r="A31" s="61" t="s">
        <v>308</v>
      </c>
      <c r="B31" s="149"/>
    </row>
    <row r="32" spans="1:3" ht="29.25" thickBot="1" x14ac:dyDescent="0.3">
      <c r="A32" s="65" t="s">
        <v>309</v>
      </c>
      <c r="B32" s="160"/>
    </row>
    <row r="33" spans="1:2" ht="30.75" thickBot="1" x14ac:dyDescent="0.3">
      <c r="A33" s="61" t="s">
        <v>441</v>
      </c>
      <c r="B33" s="149">
        <v>0</v>
      </c>
    </row>
    <row r="34" spans="1:2" ht="15.75" thickBot="1" x14ac:dyDescent="0.3">
      <c r="A34" s="61" t="s">
        <v>310</v>
      </c>
      <c r="B34" s="79">
        <f>ROUND(B33/$B$27,5)</f>
        <v>0</v>
      </c>
    </row>
    <row r="35" spans="1:2" ht="15.75" thickBot="1" x14ac:dyDescent="0.3">
      <c r="A35" s="61" t="s">
        <v>311</v>
      </c>
      <c r="B35" s="149">
        <v>0</v>
      </c>
    </row>
    <row r="36" spans="1:2" ht="15.75" thickBot="1" x14ac:dyDescent="0.3">
      <c r="A36" s="61" t="s">
        <v>312</v>
      </c>
      <c r="B36" s="149">
        <v>0</v>
      </c>
    </row>
    <row r="37" spans="1:2" ht="29.25" thickBot="1" x14ac:dyDescent="0.3">
      <c r="A37" s="65" t="s">
        <v>313</v>
      </c>
      <c r="B37" s="160" t="s">
        <v>293</v>
      </c>
    </row>
    <row r="38" spans="1:2" ht="30.75" thickBot="1" x14ac:dyDescent="0.3">
      <c r="A38" s="61" t="s">
        <v>441</v>
      </c>
      <c r="B38" s="149">
        <v>0.439</v>
      </c>
    </row>
    <row r="39" spans="1:2" ht="15.75" thickBot="1" x14ac:dyDescent="0.3">
      <c r="A39" s="61" t="s">
        <v>310</v>
      </c>
      <c r="B39" s="79">
        <v>0</v>
      </c>
    </row>
    <row r="40" spans="1:2" ht="15.75" thickBot="1" x14ac:dyDescent="0.3">
      <c r="A40" s="61" t="s">
        <v>311</v>
      </c>
      <c r="B40" s="149">
        <v>0.43945000000000001</v>
      </c>
    </row>
    <row r="41" spans="1:2" ht="15.75" thickBot="1" x14ac:dyDescent="0.3">
      <c r="A41" s="61" t="s">
        <v>312</v>
      </c>
      <c r="B41" s="149">
        <v>0.43945000000000001</v>
      </c>
    </row>
    <row r="42" spans="1:2" ht="29.25" thickBot="1" x14ac:dyDescent="0.3">
      <c r="A42" s="65" t="s">
        <v>314</v>
      </c>
      <c r="B42" s="160"/>
    </row>
    <row r="43" spans="1:2" ht="30.75" thickBot="1" x14ac:dyDescent="0.3">
      <c r="A43" s="61" t="s">
        <v>441</v>
      </c>
      <c r="B43" s="149">
        <v>0</v>
      </c>
    </row>
    <row r="44" spans="1:2" ht="15.75" thickBot="1" x14ac:dyDescent="0.3">
      <c r="A44" s="61" t="s">
        <v>310</v>
      </c>
      <c r="B44" s="79">
        <f>ROUND(B43/$B$27,5)</f>
        <v>0</v>
      </c>
    </row>
    <row r="45" spans="1:2" ht="15.75" thickBot="1" x14ac:dyDescent="0.3">
      <c r="A45" s="61" t="s">
        <v>311</v>
      </c>
      <c r="B45" s="149">
        <v>0</v>
      </c>
    </row>
    <row r="46" spans="1:2" ht="15.75" thickBot="1" x14ac:dyDescent="0.3">
      <c r="A46" s="61" t="s">
        <v>312</v>
      </c>
      <c r="B46" s="149">
        <v>0</v>
      </c>
    </row>
    <row r="47" spans="1:2" ht="29.25" thickBot="1" x14ac:dyDescent="0.3">
      <c r="A47" s="60" t="s">
        <v>315</v>
      </c>
      <c r="B47" s="161">
        <v>100.000000193548</v>
      </c>
    </row>
    <row r="48" spans="1:2" ht="15.75" thickBot="1" x14ac:dyDescent="0.3">
      <c r="A48" s="62" t="s">
        <v>308</v>
      </c>
      <c r="B48" s="161"/>
    </row>
    <row r="49" spans="1:2" ht="15.75" thickBot="1" x14ac:dyDescent="0.3">
      <c r="A49" s="62" t="s">
        <v>316</v>
      </c>
      <c r="B49" s="161"/>
    </row>
    <row r="50" spans="1:2" ht="15.75" thickBot="1" x14ac:dyDescent="0.3">
      <c r="A50" s="62" t="s">
        <v>317</v>
      </c>
      <c r="B50" s="161">
        <v>100.000000193548</v>
      </c>
    </row>
    <row r="51" spans="1:2" ht="15.75" thickBot="1" x14ac:dyDescent="0.3">
      <c r="A51" s="62" t="s">
        <v>318</v>
      </c>
      <c r="B51" s="161"/>
    </row>
    <row r="52" spans="1:2" ht="15.75" thickBot="1" x14ac:dyDescent="0.3">
      <c r="A52" s="58" t="s">
        <v>494</v>
      </c>
      <c r="B52" s="162">
        <v>100.00000032258065</v>
      </c>
    </row>
    <row r="53" spans="1:2" ht="15.75" thickBot="1" x14ac:dyDescent="0.3">
      <c r="A53" s="58" t="s">
        <v>515</v>
      </c>
      <c r="B53" s="149">
        <v>0.43945000000000001</v>
      </c>
    </row>
    <row r="54" spans="1:2" ht="15.75" thickBot="1" x14ac:dyDescent="0.3">
      <c r="A54" s="58" t="s">
        <v>319</v>
      </c>
      <c r="B54" s="162">
        <v>100</v>
      </c>
    </row>
    <row r="55" spans="1:2" ht="15.75" thickBot="1" x14ac:dyDescent="0.3">
      <c r="A55" s="59" t="s">
        <v>516</v>
      </c>
      <c r="B55" s="149">
        <v>0.43945000000000001</v>
      </c>
    </row>
    <row r="56" spans="1:2" x14ac:dyDescent="0.25">
      <c r="A56" s="60" t="s">
        <v>320</v>
      </c>
      <c r="B56" s="184"/>
    </row>
    <row r="57" spans="1:2" x14ac:dyDescent="0.25">
      <c r="A57" s="63" t="s">
        <v>321</v>
      </c>
      <c r="B57" s="185" t="s">
        <v>529</v>
      </c>
    </row>
    <row r="58" spans="1:2" x14ac:dyDescent="0.25">
      <c r="A58" s="63" t="s">
        <v>322</v>
      </c>
      <c r="B58" s="185"/>
    </row>
    <row r="59" spans="1:2" x14ac:dyDescent="0.25">
      <c r="A59" s="63" t="s">
        <v>323</v>
      </c>
      <c r="B59" s="185"/>
    </row>
    <row r="60" spans="1:2" x14ac:dyDescent="0.25">
      <c r="A60" s="63" t="s">
        <v>324</v>
      </c>
      <c r="B60" s="185"/>
    </row>
    <row r="61" spans="1:2" ht="15.75" thickBot="1" x14ac:dyDescent="0.3">
      <c r="A61" s="163" t="s">
        <v>325</v>
      </c>
      <c r="B61" s="185" t="s">
        <v>293</v>
      </c>
    </row>
    <row r="62" spans="1:2" ht="30.75" thickBot="1" x14ac:dyDescent="0.3">
      <c r="A62" s="62" t="s">
        <v>326</v>
      </c>
      <c r="B62" s="164"/>
    </row>
    <row r="63" spans="1:2" ht="29.25" thickBot="1" x14ac:dyDescent="0.3">
      <c r="A63" s="58" t="s">
        <v>327</v>
      </c>
      <c r="B63" s="164">
        <f>B65+B66</f>
        <v>0</v>
      </c>
    </row>
    <row r="64" spans="1:2" ht="15.75" thickBot="1" x14ac:dyDescent="0.3">
      <c r="A64" s="62" t="s">
        <v>308</v>
      </c>
      <c r="B64" s="165"/>
    </row>
    <row r="65" spans="1:2" ht="15.75" thickBot="1" x14ac:dyDescent="0.3">
      <c r="A65" s="62" t="s">
        <v>328</v>
      </c>
      <c r="B65" s="164">
        <v>0</v>
      </c>
    </row>
    <row r="66" spans="1:2" ht="15.75" thickBot="1" x14ac:dyDescent="0.3">
      <c r="A66" s="62" t="s">
        <v>329</v>
      </c>
      <c r="B66" s="165">
        <v>0</v>
      </c>
    </row>
    <row r="67" spans="1:2" ht="15.75" thickBot="1" x14ac:dyDescent="0.3">
      <c r="A67" s="66" t="s">
        <v>330</v>
      </c>
      <c r="B67" s="184"/>
    </row>
    <row r="68" spans="1:2" ht="15.75" thickBot="1" x14ac:dyDescent="0.3">
      <c r="A68" s="58" t="s">
        <v>331</v>
      </c>
      <c r="B68" s="166"/>
    </row>
    <row r="69" spans="1:2" ht="15.75" thickBot="1" x14ac:dyDescent="0.3">
      <c r="A69" s="63" t="s">
        <v>332</v>
      </c>
      <c r="B69" s="167"/>
    </row>
    <row r="70" spans="1:2" ht="15.75" thickBot="1" x14ac:dyDescent="0.3">
      <c r="A70" s="63" t="s">
        <v>333</v>
      </c>
      <c r="B70" s="167"/>
    </row>
    <row r="71" spans="1:2" ht="15.75" thickBot="1" x14ac:dyDescent="0.3">
      <c r="A71" s="63" t="s">
        <v>334</v>
      </c>
      <c r="B71" s="167"/>
    </row>
    <row r="72" spans="1:2" ht="29.25" thickBot="1" x14ac:dyDescent="0.3">
      <c r="A72" s="67" t="s">
        <v>335</v>
      </c>
      <c r="B72" s="165"/>
    </row>
    <row r="73" spans="1:2" ht="28.5" x14ac:dyDescent="0.25">
      <c r="A73" s="60" t="s">
        <v>336</v>
      </c>
      <c r="B73" s="288"/>
    </row>
    <row r="74" spans="1:2" x14ac:dyDescent="0.25">
      <c r="A74" s="63" t="s">
        <v>337</v>
      </c>
      <c r="B74" s="289"/>
    </row>
    <row r="75" spans="1:2" x14ac:dyDescent="0.25">
      <c r="A75" s="63" t="s">
        <v>338</v>
      </c>
      <c r="B75" s="289"/>
    </row>
    <row r="76" spans="1:2" x14ac:dyDescent="0.25">
      <c r="A76" s="63" t="s">
        <v>339</v>
      </c>
      <c r="B76" s="289"/>
    </row>
    <row r="77" spans="1:2" x14ac:dyDescent="0.25">
      <c r="A77" s="63" t="s">
        <v>340</v>
      </c>
      <c r="B77" s="289"/>
    </row>
    <row r="78" spans="1:2" ht="15.75" thickBot="1" x14ac:dyDescent="0.3">
      <c r="A78" s="68" t="s">
        <v>341</v>
      </c>
      <c r="B78" s="290"/>
    </row>
    <row r="81" spans="1:2" x14ac:dyDescent="0.25">
      <c r="A81" s="151"/>
      <c r="B81" s="152" t="s">
        <v>443</v>
      </c>
    </row>
    <row r="82" spans="1:2" x14ac:dyDescent="0.25">
      <c r="B82" s="153" t="s">
        <v>443</v>
      </c>
    </row>
    <row r="83" spans="1:2" x14ac:dyDescent="0.25">
      <c r="B83" s="69"/>
    </row>
  </sheetData>
  <mergeCells count="10">
    <mergeCell ref="A15:B15"/>
    <mergeCell ref="A16:B16"/>
    <mergeCell ref="A18:B18"/>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zoomScale="70" zoomScaleNormal="70" workbookViewId="0">
      <selection activeCell="A4" sqref="A4:S4"/>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28" s="8" customFormat="1" ht="18.75" customHeight="1" x14ac:dyDescent="0.2">
      <c r="A1" s="14"/>
      <c r="S1" s="24" t="s">
        <v>68</v>
      </c>
    </row>
    <row r="2" spans="1:28" s="8" customFormat="1" ht="18.75" customHeight="1" x14ac:dyDescent="0.3">
      <c r="A2" s="14"/>
      <c r="S2" s="12" t="s">
        <v>10</v>
      </c>
    </row>
    <row r="3" spans="1:28" s="8" customFormat="1" ht="18.75" x14ac:dyDescent="0.3">
      <c r="S3" s="12" t="s">
        <v>67</v>
      </c>
    </row>
    <row r="4" spans="1:28" s="8" customFormat="1" ht="18.75" customHeight="1" x14ac:dyDescent="0.2">
      <c r="A4" s="218" t="s">
        <v>547</v>
      </c>
      <c r="B4" s="218"/>
      <c r="C4" s="218"/>
      <c r="D4" s="218"/>
      <c r="E4" s="218"/>
      <c r="F4" s="218"/>
      <c r="G4" s="218"/>
      <c r="H4" s="218"/>
      <c r="I4" s="218"/>
      <c r="J4" s="218"/>
      <c r="K4" s="218"/>
      <c r="L4" s="218"/>
      <c r="M4" s="218"/>
      <c r="N4" s="218"/>
      <c r="O4" s="218"/>
      <c r="P4" s="218"/>
      <c r="Q4" s="218"/>
      <c r="R4" s="218"/>
      <c r="S4" s="218"/>
    </row>
    <row r="5" spans="1:28" s="8" customFormat="1" ht="15.75" x14ac:dyDescent="0.2">
      <c r="A5" s="13"/>
    </row>
    <row r="6" spans="1:28" s="8" customFormat="1" ht="18.75" x14ac:dyDescent="0.2">
      <c r="A6" s="222" t="s">
        <v>9</v>
      </c>
      <c r="B6" s="222"/>
      <c r="C6" s="222"/>
      <c r="D6" s="222"/>
      <c r="E6" s="222"/>
      <c r="F6" s="222"/>
      <c r="G6" s="222"/>
      <c r="H6" s="222"/>
      <c r="I6" s="222"/>
      <c r="J6" s="222"/>
      <c r="K6" s="222"/>
      <c r="L6" s="222"/>
      <c r="M6" s="222"/>
      <c r="N6" s="222"/>
      <c r="O6" s="222"/>
      <c r="P6" s="222"/>
      <c r="Q6" s="222"/>
      <c r="R6" s="222"/>
      <c r="S6" s="222"/>
      <c r="T6" s="10"/>
      <c r="U6" s="10"/>
      <c r="V6" s="10"/>
      <c r="W6" s="10"/>
      <c r="X6" s="10"/>
      <c r="Y6" s="10"/>
      <c r="Z6" s="10"/>
      <c r="AA6" s="10"/>
      <c r="AB6" s="10"/>
    </row>
    <row r="7" spans="1:28" s="8" customFormat="1" ht="18.75" x14ac:dyDescent="0.2">
      <c r="A7" s="222"/>
      <c r="B7" s="222"/>
      <c r="C7" s="222"/>
      <c r="D7" s="222"/>
      <c r="E7" s="222"/>
      <c r="F7" s="222"/>
      <c r="G7" s="222"/>
      <c r="H7" s="222"/>
      <c r="I7" s="222"/>
      <c r="J7" s="222"/>
      <c r="K7" s="222"/>
      <c r="L7" s="222"/>
      <c r="M7" s="222"/>
      <c r="N7" s="222"/>
      <c r="O7" s="222"/>
      <c r="P7" s="222"/>
      <c r="Q7" s="222"/>
      <c r="R7" s="222"/>
      <c r="S7" s="222"/>
      <c r="T7" s="10"/>
      <c r="U7" s="10"/>
      <c r="V7" s="10"/>
      <c r="W7" s="10"/>
      <c r="X7" s="10"/>
      <c r="Y7" s="10"/>
      <c r="Z7" s="10"/>
      <c r="AA7" s="10"/>
      <c r="AB7" s="10"/>
    </row>
    <row r="8" spans="1:28" s="8" customFormat="1" ht="18.75" x14ac:dyDescent="0.2">
      <c r="A8" s="223" t="s">
        <v>519</v>
      </c>
      <c r="B8" s="223"/>
      <c r="C8" s="223"/>
      <c r="D8" s="223"/>
      <c r="E8" s="223"/>
      <c r="F8" s="223"/>
      <c r="G8" s="223"/>
      <c r="H8" s="223"/>
      <c r="I8" s="223"/>
      <c r="J8" s="223"/>
      <c r="K8" s="223"/>
      <c r="L8" s="223"/>
      <c r="M8" s="223"/>
      <c r="N8" s="223"/>
      <c r="O8" s="223"/>
      <c r="P8" s="223"/>
      <c r="Q8" s="223"/>
      <c r="R8" s="223"/>
      <c r="S8" s="223"/>
      <c r="T8" s="10"/>
      <c r="U8" s="10"/>
      <c r="V8" s="10"/>
      <c r="W8" s="10"/>
      <c r="X8" s="10"/>
      <c r="Y8" s="10"/>
      <c r="Z8" s="10"/>
      <c r="AA8" s="10"/>
      <c r="AB8" s="10"/>
    </row>
    <row r="9" spans="1:28" s="8" customFormat="1" ht="18.75" x14ac:dyDescent="0.2">
      <c r="A9" s="219" t="s">
        <v>8</v>
      </c>
      <c r="B9" s="219"/>
      <c r="C9" s="219"/>
      <c r="D9" s="219"/>
      <c r="E9" s="219"/>
      <c r="F9" s="219"/>
      <c r="G9" s="219"/>
      <c r="H9" s="219"/>
      <c r="I9" s="219"/>
      <c r="J9" s="219"/>
      <c r="K9" s="219"/>
      <c r="L9" s="219"/>
      <c r="M9" s="219"/>
      <c r="N9" s="219"/>
      <c r="O9" s="219"/>
      <c r="P9" s="219"/>
      <c r="Q9" s="219"/>
      <c r="R9" s="219"/>
      <c r="S9" s="219"/>
      <c r="T9" s="10"/>
      <c r="U9" s="10"/>
      <c r="V9" s="10"/>
      <c r="W9" s="10"/>
      <c r="X9" s="10"/>
      <c r="Y9" s="10"/>
      <c r="Z9" s="10"/>
      <c r="AA9" s="10"/>
      <c r="AB9" s="10"/>
    </row>
    <row r="10" spans="1:28" s="8" customFormat="1" ht="18.75" x14ac:dyDescent="0.2">
      <c r="A10" s="222"/>
      <c r="B10" s="222"/>
      <c r="C10" s="222"/>
      <c r="D10" s="222"/>
      <c r="E10" s="222"/>
      <c r="F10" s="222"/>
      <c r="G10" s="222"/>
      <c r="H10" s="222"/>
      <c r="I10" s="222"/>
      <c r="J10" s="222"/>
      <c r="K10" s="222"/>
      <c r="L10" s="222"/>
      <c r="M10" s="222"/>
      <c r="N10" s="222"/>
      <c r="O10" s="222"/>
      <c r="P10" s="222"/>
      <c r="Q10" s="222"/>
      <c r="R10" s="222"/>
      <c r="S10" s="222"/>
      <c r="T10" s="10"/>
      <c r="U10" s="10"/>
      <c r="V10" s="10"/>
      <c r="W10" s="10"/>
      <c r="X10" s="10"/>
      <c r="Y10" s="10"/>
      <c r="Z10" s="10"/>
      <c r="AA10" s="10"/>
      <c r="AB10" s="10"/>
    </row>
    <row r="11" spans="1:28" s="8" customFormat="1" ht="18.75" x14ac:dyDescent="0.2">
      <c r="A11" s="223" t="str">
        <f>'1. паспорт местоположение'!A12:C12</f>
        <v>O_СГЭС_30</v>
      </c>
      <c r="B11" s="223"/>
      <c r="C11" s="223"/>
      <c r="D11" s="223"/>
      <c r="E11" s="223"/>
      <c r="F11" s="223"/>
      <c r="G11" s="223"/>
      <c r="H11" s="223"/>
      <c r="I11" s="223"/>
      <c r="J11" s="223"/>
      <c r="K11" s="223"/>
      <c r="L11" s="223"/>
      <c r="M11" s="223"/>
      <c r="N11" s="223"/>
      <c r="O11" s="223"/>
      <c r="P11" s="223"/>
      <c r="Q11" s="223"/>
      <c r="R11" s="223"/>
      <c r="S11" s="223"/>
      <c r="T11" s="10"/>
      <c r="U11" s="10"/>
      <c r="V11" s="10"/>
      <c r="W11" s="10"/>
      <c r="X11" s="10"/>
      <c r="Y11" s="10"/>
      <c r="Z11" s="10"/>
      <c r="AA11" s="10"/>
      <c r="AB11" s="10"/>
    </row>
    <row r="12" spans="1:28" s="8" customFormat="1" ht="18.75" x14ac:dyDescent="0.2">
      <c r="A12" s="219" t="s">
        <v>7</v>
      </c>
      <c r="B12" s="219"/>
      <c r="C12" s="219"/>
      <c r="D12" s="219"/>
      <c r="E12" s="219"/>
      <c r="F12" s="219"/>
      <c r="G12" s="219"/>
      <c r="H12" s="219"/>
      <c r="I12" s="219"/>
      <c r="J12" s="219"/>
      <c r="K12" s="219"/>
      <c r="L12" s="219"/>
      <c r="M12" s="219"/>
      <c r="N12" s="219"/>
      <c r="O12" s="219"/>
      <c r="P12" s="219"/>
      <c r="Q12" s="219"/>
      <c r="R12" s="219"/>
      <c r="S12" s="219"/>
      <c r="T12" s="10"/>
      <c r="U12" s="10"/>
      <c r="V12" s="10"/>
      <c r="W12" s="10"/>
      <c r="X12" s="10"/>
      <c r="Y12" s="10"/>
      <c r="Z12" s="10"/>
      <c r="AA12" s="10"/>
      <c r="AB12" s="10"/>
    </row>
    <row r="13" spans="1:28" s="8" customFormat="1" ht="15.75" customHeight="1" x14ac:dyDescent="0.2">
      <c r="A13" s="225"/>
      <c r="B13" s="225"/>
      <c r="C13" s="225"/>
      <c r="D13" s="225"/>
      <c r="E13" s="225"/>
      <c r="F13" s="225"/>
      <c r="G13" s="225"/>
      <c r="H13" s="225"/>
      <c r="I13" s="225"/>
      <c r="J13" s="225"/>
      <c r="K13" s="225"/>
      <c r="L13" s="225"/>
      <c r="M13" s="225"/>
      <c r="N13" s="225"/>
      <c r="O13" s="225"/>
      <c r="P13" s="225"/>
      <c r="Q13" s="225"/>
      <c r="R13" s="225"/>
      <c r="S13" s="225"/>
      <c r="T13" s="3"/>
      <c r="U13" s="3"/>
      <c r="V13" s="3"/>
      <c r="W13" s="3"/>
      <c r="X13" s="3"/>
      <c r="Y13" s="3"/>
      <c r="Z13" s="3"/>
      <c r="AA13" s="3"/>
      <c r="AB13" s="3"/>
    </row>
    <row r="14" spans="1:28" s="2" customFormat="1" ht="15.75" x14ac:dyDescent="0.2">
      <c r="A14" s="223" t="str">
        <f>'1. паспорт местоположение'!A15:C15</f>
        <v>Приобретение аппарата испытания диэлектриков СКАТ-70М, 1 шт</v>
      </c>
      <c r="B14" s="223"/>
      <c r="C14" s="223"/>
      <c r="D14" s="223"/>
      <c r="E14" s="223"/>
      <c r="F14" s="223"/>
      <c r="G14" s="223"/>
      <c r="H14" s="223"/>
      <c r="I14" s="223"/>
      <c r="J14" s="223"/>
      <c r="K14" s="223"/>
      <c r="L14" s="223"/>
      <c r="M14" s="223"/>
      <c r="N14" s="223"/>
      <c r="O14" s="223"/>
      <c r="P14" s="223"/>
      <c r="Q14" s="223"/>
      <c r="R14" s="223"/>
      <c r="S14" s="223"/>
      <c r="T14" s="7"/>
      <c r="U14" s="7"/>
      <c r="V14" s="7"/>
      <c r="W14" s="7"/>
      <c r="X14" s="7"/>
      <c r="Y14" s="7"/>
      <c r="Z14" s="7"/>
      <c r="AA14" s="7"/>
      <c r="AB14" s="7"/>
    </row>
    <row r="15" spans="1:28" s="2" customFormat="1" ht="15" customHeight="1" x14ac:dyDescent="0.2">
      <c r="A15" s="219" t="s">
        <v>6</v>
      </c>
      <c r="B15" s="219"/>
      <c r="C15" s="219"/>
      <c r="D15" s="219"/>
      <c r="E15" s="219"/>
      <c r="F15" s="219"/>
      <c r="G15" s="219"/>
      <c r="H15" s="219"/>
      <c r="I15" s="219"/>
      <c r="J15" s="219"/>
      <c r="K15" s="219"/>
      <c r="L15" s="219"/>
      <c r="M15" s="219"/>
      <c r="N15" s="219"/>
      <c r="O15" s="219"/>
      <c r="P15" s="219"/>
      <c r="Q15" s="219"/>
      <c r="R15" s="219"/>
      <c r="S15" s="219"/>
      <c r="T15" s="5"/>
      <c r="U15" s="5"/>
      <c r="V15" s="5"/>
      <c r="W15" s="5"/>
      <c r="X15" s="5"/>
      <c r="Y15" s="5"/>
      <c r="Z15" s="5"/>
      <c r="AA15" s="5"/>
      <c r="AB15" s="5"/>
    </row>
    <row r="16" spans="1:28" s="2" customFormat="1" ht="15" customHeight="1" x14ac:dyDescent="0.2">
      <c r="A16" s="225"/>
      <c r="B16" s="225"/>
      <c r="C16" s="225"/>
      <c r="D16" s="225"/>
      <c r="E16" s="225"/>
      <c r="F16" s="225"/>
      <c r="G16" s="225"/>
      <c r="H16" s="225"/>
      <c r="I16" s="225"/>
      <c r="J16" s="225"/>
      <c r="K16" s="225"/>
      <c r="L16" s="225"/>
      <c r="M16" s="225"/>
      <c r="N16" s="225"/>
      <c r="O16" s="225"/>
      <c r="P16" s="225"/>
      <c r="Q16" s="225"/>
      <c r="R16" s="225"/>
      <c r="S16" s="225"/>
      <c r="T16" s="3"/>
      <c r="U16" s="3"/>
      <c r="V16" s="3"/>
      <c r="W16" s="3"/>
      <c r="X16" s="3"/>
      <c r="Y16" s="3"/>
    </row>
    <row r="17" spans="1:28" s="2" customFormat="1" ht="45.75" customHeight="1" x14ac:dyDescent="0.2">
      <c r="A17" s="220" t="s">
        <v>397</v>
      </c>
      <c r="B17" s="220"/>
      <c r="C17" s="220"/>
      <c r="D17" s="220"/>
      <c r="E17" s="220"/>
      <c r="F17" s="220"/>
      <c r="G17" s="220"/>
      <c r="H17" s="220"/>
      <c r="I17" s="220"/>
      <c r="J17" s="220"/>
      <c r="K17" s="220"/>
      <c r="L17" s="220"/>
      <c r="M17" s="220"/>
      <c r="N17" s="220"/>
      <c r="O17" s="220"/>
      <c r="P17" s="220"/>
      <c r="Q17" s="220"/>
      <c r="R17" s="220"/>
      <c r="S17" s="220"/>
      <c r="T17" s="6"/>
      <c r="U17" s="6"/>
      <c r="V17" s="6"/>
      <c r="W17" s="6"/>
      <c r="X17" s="6"/>
      <c r="Y17" s="6"/>
      <c r="Z17" s="6"/>
      <c r="AA17" s="6"/>
      <c r="AB17" s="6"/>
    </row>
    <row r="18" spans="1:28" s="2" customFormat="1" ht="15" customHeight="1" x14ac:dyDescent="0.2">
      <c r="A18" s="226"/>
      <c r="B18" s="226"/>
      <c r="C18" s="226"/>
      <c r="D18" s="226"/>
      <c r="E18" s="226"/>
      <c r="F18" s="226"/>
      <c r="G18" s="226"/>
      <c r="H18" s="226"/>
      <c r="I18" s="226"/>
      <c r="J18" s="226"/>
      <c r="K18" s="226"/>
      <c r="L18" s="226"/>
      <c r="M18" s="226"/>
      <c r="N18" s="226"/>
      <c r="O18" s="226"/>
      <c r="P18" s="226"/>
      <c r="Q18" s="226"/>
      <c r="R18" s="226"/>
      <c r="S18" s="226"/>
      <c r="T18" s="3"/>
      <c r="U18" s="3"/>
      <c r="V18" s="3"/>
      <c r="W18" s="3"/>
      <c r="X18" s="3"/>
      <c r="Y18" s="3"/>
    </row>
    <row r="19" spans="1:28" s="2" customFormat="1" ht="54" customHeight="1" x14ac:dyDescent="0.2">
      <c r="A19" s="227" t="s">
        <v>5</v>
      </c>
      <c r="B19" s="227" t="s">
        <v>99</v>
      </c>
      <c r="C19" s="228" t="s">
        <v>299</v>
      </c>
      <c r="D19" s="227" t="s">
        <v>298</v>
      </c>
      <c r="E19" s="227" t="s">
        <v>98</v>
      </c>
      <c r="F19" s="227" t="s">
        <v>97</v>
      </c>
      <c r="G19" s="227" t="s">
        <v>294</v>
      </c>
      <c r="H19" s="227" t="s">
        <v>96</v>
      </c>
      <c r="I19" s="227" t="s">
        <v>95</v>
      </c>
      <c r="J19" s="227" t="s">
        <v>94</v>
      </c>
      <c r="K19" s="227" t="s">
        <v>93</v>
      </c>
      <c r="L19" s="227" t="s">
        <v>92</v>
      </c>
      <c r="M19" s="227" t="s">
        <v>91</v>
      </c>
      <c r="N19" s="227" t="s">
        <v>90</v>
      </c>
      <c r="O19" s="227" t="s">
        <v>89</v>
      </c>
      <c r="P19" s="227" t="s">
        <v>88</v>
      </c>
      <c r="Q19" s="227" t="s">
        <v>297</v>
      </c>
      <c r="R19" s="227"/>
      <c r="S19" s="230" t="s">
        <v>391</v>
      </c>
      <c r="T19" s="3"/>
      <c r="U19" s="3"/>
      <c r="V19" s="3"/>
      <c r="W19" s="3"/>
      <c r="X19" s="3"/>
      <c r="Y19" s="3"/>
    </row>
    <row r="20" spans="1:28" s="2" customFormat="1" ht="180.75" customHeight="1" x14ac:dyDescent="0.2">
      <c r="A20" s="227"/>
      <c r="B20" s="227"/>
      <c r="C20" s="229"/>
      <c r="D20" s="227"/>
      <c r="E20" s="227"/>
      <c r="F20" s="227"/>
      <c r="G20" s="227"/>
      <c r="H20" s="227"/>
      <c r="I20" s="227"/>
      <c r="J20" s="227"/>
      <c r="K20" s="227"/>
      <c r="L20" s="227"/>
      <c r="M20" s="227"/>
      <c r="N20" s="227"/>
      <c r="O20" s="227"/>
      <c r="P20" s="227"/>
      <c r="Q20" s="27" t="s">
        <v>295</v>
      </c>
      <c r="R20" s="28" t="s">
        <v>296</v>
      </c>
      <c r="S20" s="230"/>
      <c r="T20" s="3"/>
      <c r="U20" s="3"/>
      <c r="V20" s="3"/>
      <c r="W20" s="3"/>
      <c r="X20" s="3"/>
      <c r="Y20" s="3"/>
    </row>
    <row r="21" spans="1:28" s="2" customFormat="1" ht="18.75" x14ac:dyDescent="0.2">
      <c r="A21" s="27">
        <v>1</v>
      </c>
      <c r="B21" s="31">
        <v>2</v>
      </c>
      <c r="C21" s="27">
        <v>3</v>
      </c>
      <c r="D21" s="31">
        <v>4</v>
      </c>
      <c r="E21" s="27">
        <v>5</v>
      </c>
      <c r="F21" s="31">
        <v>6</v>
      </c>
      <c r="G21" s="27">
        <v>7</v>
      </c>
      <c r="H21" s="31">
        <v>8</v>
      </c>
      <c r="I21" s="27">
        <v>9</v>
      </c>
      <c r="J21" s="31">
        <v>10</v>
      </c>
      <c r="K21" s="27">
        <v>11</v>
      </c>
      <c r="L21" s="31">
        <v>12</v>
      </c>
      <c r="M21" s="27">
        <v>13</v>
      </c>
      <c r="N21" s="31">
        <v>14</v>
      </c>
      <c r="O21" s="27">
        <v>15</v>
      </c>
      <c r="P21" s="31">
        <v>16</v>
      </c>
      <c r="Q21" s="27">
        <v>17</v>
      </c>
      <c r="R21" s="31">
        <v>18</v>
      </c>
      <c r="S21" s="27">
        <v>19</v>
      </c>
      <c r="T21" s="3"/>
      <c r="U21" s="3"/>
      <c r="V21" s="3"/>
      <c r="W21" s="3"/>
      <c r="X21" s="3"/>
      <c r="Y21" s="3"/>
    </row>
    <row r="22" spans="1:28" s="2" customFormat="1" ht="32.25" customHeight="1" x14ac:dyDescent="0.2">
      <c r="A22" s="27"/>
      <c r="B22" s="31" t="s">
        <v>445</v>
      </c>
      <c r="C22" s="31" t="s">
        <v>445</v>
      </c>
      <c r="D22" s="31" t="s">
        <v>445</v>
      </c>
      <c r="E22" s="31" t="s">
        <v>445</v>
      </c>
      <c r="F22" s="31" t="s">
        <v>445</v>
      </c>
      <c r="G22" s="31" t="s">
        <v>445</v>
      </c>
      <c r="H22" s="31" t="s">
        <v>445</v>
      </c>
      <c r="I22" s="31" t="s">
        <v>445</v>
      </c>
      <c r="J22" s="31" t="s">
        <v>445</v>
      </c>
      <c r="K22" s="31" t="s">
        <v>445</v>
      </c>
      <c r="L22" s="31" t="s">
        <v>445</v>
      </c>
      <c r="M22" s="31" t="s">
        <v>445</v>
      </c>
      <c r="N22" s="31" t="s">
        <v>445</v>
      </c>
      <c r="O22" s="31" t="s">
        <v>445</v>
      </c>
      <c r="P22" s="31" t="s">
        <v>445</v>
      </c>
      <c r="Q22" s="31" t="s">
        <v>445</v>
      </c>
      <c r="R22" s="31" t="s">
        <v>445</v>
      </c>
      <c r="S22" s="27" t="s">
        <v>445</v>
      </c>
      <c r="T22" s="3"/>
      <c r="U22" s="3"/>
      <c r="V22" s="3"/>
      <c r="W22" s="3"/>
      <c r="X22" s="3"/>
      <c r="Y22" s="3"/>
    </row>
    <row r="23" spans="1:28" ht="20.25" customHeight="1" x14ac:dyDescent="0.25">
      <c r="A23" s="44"/>
      <c r="B23" s="31" t="s">
        <v>292</v>
      </c>
      <c r="C23" s="31"/>
      <c r="D23" s="31"/>
      <c r="E23" s="44" t="s">
        <v>293</v>
      </c>
      <c r="F23" s="44" t="s">
        <v>293</v>
      </c>
      <c r="G23" s="44" t="s">
        <v>293</v>
      </c>
      <c r="H23" s="44"/>
      <c r="I23" s="44"/>
      <c r="J23" s="44"/>
      <c r="K23" s="44"/>
      <c r="L23" s="44"/>
      <c r="M23" s="44"/>
      <c r="N23" s="44"/>
      <c r="O23" s="44"/>
      <c r="P23" s="44"/>
      <c r="Q23" s="53"/>
      <c r="R23" s="1"/>
      <c r="S23" s="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topLeftCell="A19" zoomScaleNormal="100" workbookViewId="0">
      <selection activeCell="A6" sqref="A6:T6"/>
    </sheetView>
  </sheetViews>
  <sheetFormatPr defaultColWidth="10.7109375" defaultRowHeight="15.75" x14ac:dyDescent="0.25"/>
  <cols>
    <col min="1" max="1" width="9.42578125" style="35" customWidth="1"/>
    <col min="2" max="2" width="10.7109375" style="35" customWidth="1"/>
    <col min="3" max="3" width="12.7109375" style="35" customWidth="1"/>
    <col min="4" max="4" width="16.140625" style="35" customWidth="1"/>
    <col min="5" max="5" width="11.140625" style="35" customWidth="1"/>
    <col min="6" max="7" width="11" style="35" customWidth="1"/>
    <col min="8" max="8" width="10.28515625" style="35" customWidth="1"/>
    <col min="9" max="9" width="9.42578125" style="35" customWidth="1"/>
    <col min="10" max="10" width="9.28515625" style="35" customWidth="1"/>
    <col min="11" max="11" width="10.28515625" style="35" customWidth="1"/>
    <col min="12" max="12" width="9.42578125" style="35" customWidth="1"/>
    <col min="13" max="13" width="10" style="35" customWidth="1"/>
    <col min="14" max="14" width="10.85546875" style="35" customWidth="1"/>
    <col min="15" max="15" width="10.4257812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4" t="s">
        <v>68</v>
      </c>
    </row>
    <row r="3" spans="1:20" s="8" customFormat="1" ht="18.75" customHeight="1" x14ac:dyDescent="0.3">
      <c r="A3" s="14"/>
      <c r="T3" s="12" t="s">
        <v>10</v>
      </c>
    </row>
    <row r="4" spans="1:20" s="8" customFormat="1" ht="18.75" customHeight="1" x14ac:dyDescent="0.3">
      <c r="A4" s="14"/>
      <c r="T4" s="12" t="s">
        <v>67</v>
      </c>
    </row>
    <row r="5" spans="1:20" s="8" customFormat="1" ht="18.75" customHeight="1" x14ac:dyDescent="0.3">
      <c r="A5" s="14"/>
      <c r="T5" s="12"/>
    </row>
    <row r="6" spans="1:20" s="8" customFormat="1" x14ac:dyDescent="0.2">
      <c r="A6" s="218" t="s">
        <v>547</v>
      </c>
      <c r="B6" s="218"/>
      <c r="C6" s="218"/>
      <c r="D6" s="218"/>
      <c r="E6" s="218"/>
      <c r="F6" s="218"/>
      <c r="G6" s="218"/>
      <c r="H6" s="218"/>
      <c r="I6" s="218"/>
      <c r="J6" s="218"/>
      <c r="K6" s="218"/>
      <c r="L6" s="218"/>
      <c r="M6" s="218"/>
      <c r="N6" s="218"/>
      <c r="O6" s="218"/>
      <c r="P6" s="218"/>
      <c r="Q6" s="218"/>
      <c r="R6" s="218"/>
      <c r="S6" s="218"/>
      <c r="T6" s="218"/>
    </row>
    <row r="7" spans="1:20" s="8" customFormat="1" x14ac:dyDescent="0.2">
      <c r="A7" s="13"/>
    </row>
    <row r="8" spans="1:20" s="8" customFormat="1" ht="18.75" x14ac:dyDescent="0.2">
      <c r="A8" s="222" t="s">
        <v>9</v>
      </c>
      <c r="B8" s="222"/>
      <c r="C8" s="222"/>
      <c r="D8" s="222"/>
      <c r="E8" s="222"/>
      <c r="F8" s="222"/>
      <c r="G8" s="222"/>
      <c r="H8" s="222"/>
      <c r="I8" s="222"/>
      <c r="J8" s="222"/>
      <c r="K8" s="222"/>
      <c r="L8" s="222"/>
      <c r="M8" s="222"/>
      <c r="N8" s="222"/>
      <c r="O8" s="222"/>
      <c r="P8" s="222"/>
      <c r="Q8" s="222"/>
      <c r="R8" s="222"/>
      <c r="S8" s="222"/>
      <c r="T8" s="222"/>
    </row>
    <row r="9" spans="1:20" s="8" customFormat="1" ht="18.75" x14ac:dyDescent="0.2">
      <c r="A9" s="222"/>
      <c r="B9" s="222"/>
      <c r="C9" s="222"/>
      <c r="D9" s="222"/>
      <c r="E9" s="222"/>
      <c r="F9" s="222"/>
      <c r="G9" s="222"/>
      <c r="H9" s="222"/>
      <c r="I9" s="222"/>
      <c r="J9" s="222"/>
      <c r="K9" s="222"/>
      <c r="L9" s="222"/>
      <c r="M9" s="222"/>
      <c r="N9" s="222"/>
      <c r="O9" s="222"/>
      <c r="P9" s="222"/>
      <c r="Q9" s="222"/>
      <c r="R9" s="222"/>
      <c r="S9" s="222"/>
      <c r="T9" s="222"/>
    </row>
    <row r="10" spans="1:20" s="8" customFormat="1" ht="18.75" customHeight="1" x14ac:dyDescent="0.2">
      <c r="A10" s="223" t="s">
        <v>519</v>
      </c>
      <c r="B10" s="223"/>
      <c r="C10" s="223"/>
      <c r="D10" s="223"/>
      <c r="E10" s="223"/>
      <c r="F10" s="223"/>
      <c r="G10" s="223"/>
      <c r="H10" s="223"/>
      <c r="I10" s="223"/>
      <c r="J10" s="223"/>
      <c r="K10" s="223"/>
      <c r="L10" s="223"/>
      <c r="M10" s="223"/>
      <c r="N10" s="223"/>
      <c r="O10" s="223"/>
      <c r="P10" s="223"/>
      <c r="Q10" s="223"/>
      <c r="R10" s="223"/>
      <c r="S10" s="223"/>
      <c r="T10" s="223"/>
    </row>
    <row r="11" spans="1:20" s="8" customFormat="1" ht="18.75" customHeight="1" x14ac:dyDescent="0.2">
      <c r="A11" s="219" t="s">
        <v>8</v>
      </c>
      <c r="B11" s="219"/>
      <c r="C11" s="219"/>
      <c r="D11" s="219"/>
      <c r="E11" s="219"/>
      <c r="F11" s="219"/>
      <c r="G11" s="219"/>
      <c r="H11" s="219"/>
      <c r="I11" s="219"/>
      <c r="J11" s="219"/>
      <c r="K11" s="219"/>
      <c r="L11" s="219"/>
      <c r="M11" s="219"/>
      <c r="N11" s="219"/>
      <c r="O11" s="219"/>
      <c r="P11" s="219"/>
      <c r="Q11" s="219"/>
      <c r="R11" s="219"/>
      <c r="S11" s="219"/>
      <c r="T11" s="219"/>
    </row>
    <row r="12" spans="1:20" s="8" customFormat="1" ht="18.75" x14ac:dyDescent="0.2">
      <c r="A12" s="222"/>
      <c r="B12" s="222"/>
      <c r="C12" s="222"/>
      <c r="D12" s="222"/>
      <c r="E12" s="222"/>
      <c r="F12" s="222"/>
      <c r="G12" s="222"/>
      <c r="H12" s="222"/>
      <c r="I12" s="222"/>
      <c r="J12" s="222"/>
      <c r="K12" s="222"/>
      <c r="L12" s="222"/>
      <c r="M12" s="222"/>
      <c r="N12" s="222"/>
      <c r="O12" s="222"/>
      <c r="P12" s="222"/>
      <c r="Q12" s="222"/>
      <c r="R12" s="222"/>
      <c r="S12" s="222"/>
      <c r="T12" s="222"/>
    </row>
    <row r="13" spans="1:20" s="8" customFormat="1" ht="18.75" customHeight="1" x14ac:dyDescent="0.2">
      <c r="A13" s="223" t="str">
        <f>'1. паспорт местоположение'!A12:C12</f>
        <v>O_СГЭС_30</v>
      </c>
      <c r="B13" s="223"/>
      <c r="C13" s="223"/>
      <c r="D13" s="223"/>
      <c r="E13" s="223"/>
      <c r="F13" s="223"/>
      <c r="G13" s="223"/>
      <c r="H13" s="223"/>
      <c r="I13" s="223"/>
      <c r="J13" s="223"/>
      <c r="K13" s="223"/>
      <c r="L13" s="223"/>
      <c r="M13" s="223"/>
      <c r="N13" s="223"/>
      <c r="O13" s="223"/>
      <c r="P13" s="223"/>
      <c r="Q13" s="223"/>
      <c r="R13" s="223"/>
      <c r="S13" s="223"/>
      <c r="T13" s="223"/>
    </row>
    <row r="14" spans="1:20" s="8" customFormat="1" ht="18.75" customHeight="1" x14ac:dyDescent="0.2">
      <c r="A14" s="219" t="s">
        <v>7</v>
      </c>
      <c r="B14" s="219"/>
      <c r="C14" s="219"/>
      <c r="D14" s="219"/>
      <c r="E14" s="219"/>
      <c r="F14" s="219"/>
      <c r="G14" s="219"/>
      <c r="H14" s="219"/>
      <c r="I14" s="219"/>
      <c r="J14" s="219"/>
      <c r="K14" s="219"/>
      <c r="L14" s="219"/>
      <c r="M14" s="219"/>
      <c r="N14" s="219"/>
      <c r="O14" s="219"/>
      <c r="P14" s="219"/>
      <c r="Q14" s="219"/>
      <c r="R14" s="219"/>
      <c r="S14" s="219"/>
      <c r="T14" s="219"/>
    </row>
    <row r="15" spans="1:20" s="8" customFormat="1" ht="15.75" customHeight="1" x14ac:dyDescent="0.2">
      <c r="A15" s="225"/>
      <c r="B15" s="225"/>
      <c r="C15" s="225"/>
      <c r="D15" s="225"/>
      <c r="E15" s="225"/>
      <c r="F15" s="225"/>
      <c r="G15" s="225"/>
      <c r="H15" s="225"/>
      <c r="I15" s="225"/>
      <c r="J15" s="225"/>
      <c r="K15" s="225"/>
      <c r="L15" s="225"/>
      <c r="M15" s="225"/>
      <c r="N15" s="225"/>
      <c r="O15" s="225"/>
      <c r="P15" s="225"/>
      <c r="Q15" s="225"/>
      <c r="R15" s="225"/>
      <c r="S15" s="225"/>
      <c r="T15" s="225"/>
    </row>
    <row r="16" spans="1:20" s="2" customFormat="1" x14ac:dyDescent="0.2">
      <c r="A16" s="224" t="str">
        <f>'1. паспорт местоположение'!A15:C15</f>
        <v>Приобретение аппарата испытания диэлектриков СКАТ-70М, 1 шт</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19" t="s">
        <v>6</v>
      </c>
      <c r="B17" s="219"/>
      <c r="C17" s="219"/>
      <c r="D17" s="219"/>
      <c r="E17" s="219"/>
      <c r="F17" s="219"/>
      <c r="G17" s="219"/>
      <c r="H17" s="219"/>
      <c r="I17" s="219"/>
      <c r="J17" s="219"/>
      <c r="K17" s="219"/>
      <c r="L17" s="219"/>
      <c r="M17" s="219"/>
      <c r="N17" s="219"/>
      <c r="O17" s="219"/>
      <c r="P17" s="219"/>
      <c r="Q17" s="219"/>
      <c r="R17" s="219"/>
      <c r="S17" s="219"/>
      <c r="T17" s="219"/>
    </row>
    <row r="18" spans="1:113" s="2"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225"/>
    </row>
    <row r="19" spans="1:113" s="2" customFormat="1" ht="15" customHeight="1" x14ac:dyDescent="0.2">
      <c r="A19" s="221" t="s">
        <v>402</v>
      </c>
      <c r="B19" s="221"/>
      <c r="C19" s="221"/>
      <c r="D19" s="221"/>
      <c r="E19" s="221"/>
      <c r="F19" s="221"/>
      <c r="G19" s="221"/>
      <c r="H19" s="221"/>
      <c r="I19" s="221"/>
      <c r="J19" s="221"/>
      <c r="K19" s="221"/>
      <c r="L19" s="221"/>
      <c r="M19" s="221"/>
      <c r="N19" s="221"/>
      <c r="O19" s="221"/>
      <c r="P19" s="221"/>
      <c r="Q19" s="221"/>
      <c r="R19" s="221"/>
      <c r="S19" s="221"/>
      <c r="T19" s="221"/>
    </row>
    <row r="20" spans="1:113" s="36" customFormat="1" ht="21" customHeight="1" x14ac:dyDescent="0.25">
      <c r="A20" s="234"/>
      <c r="B20" s="234"/>
      <c r="C20" s="234"/>
      <c r="D20" s="234"/>
      <c r="E20" s="234"/>
      <c r="F20" s="234"/>
      <c r="G20" s="234"/>
      <c r="H20" s="234"/>
      <c r="I20" s="234"/>
      <c r="J20" s="234"/>
      <c r="K20" s="234"/>
      <c r="L20" s="234"/>
      <c r="M20" s="234"/>
      <c r="N20" s="234"/>
      <c r="O20" s="234"/>
      <c r="P20" s="234"/>
      <c r="Q20" s="234"/>
      <c r="R20" s="234"/>
      <c r="S20" s="234"/>
      <c r="T20" s="234"/>
    </row>
    <row r="21" spans="1:113" ht="46.5" customHeight="1" x14ac:dyDescent="0.25">
      <c r="A21" s="235" t="s">
        <v>5</v>
      </c>
      <c r="B21" s="238" t="s">
        <v>213</v>
      </c>
      <c r="C21" s="239"/>
      <c r="D21" s="242" t="s">
        <v>121</v>
      </c>
      <c r="E21" s="238" t="s">
        <v>429</v>
      </c>
      <c r="F21" s="239"/>
      <c r="G21" s="238" t="s">
        <v>232</v>
      </c>
      <c r="H21" s="239"/>
      <c r="I21" s="238" t="s">
        <v>120</v>
      </c>
      <c r="J21" s="239"/>
      <c r="K21" s="242" t="s">
        <v>119</v>
      </c>
      <c r="L21" s="238" t="s">
        <v>118</v>
      </c>
      <c r="M21" s="239"/>
      <c r="N21" s="238" t="s">
        <v>449</v>
      </c>
      <c r="O21" s="239"/>
      <c r="P21" s="242" t="s">
        <v>117</v>
      </c>
      <c r="Q21" s="231" t="s">
        <v>116</v>
      </c>
      <c r="R21" s="232"/>
      <c r="S21" s="231" t="s">
        <v>115</v>
      </c>
      <c r="T21" s="233"/>
    </row>
    <row r="22" spans="1:113" ht="204.75" customHeight="1" x14ac:dyDescent="0.25">
      <c r="A22" s="236"/>
      <c r="B22" s="240"/>
      <c r="C22" s="241"/>
      <c r="D22" s="245"/>
      <c r="E22" s="240"/>
      <c r="F22" s="241"/>
      <c r="G22" s="240"/>
      <c r="H22" s="241"/>
      <c r="I22" s="240"/>
      <c r="J22" s="241"/>
      <c r="K22" s="243"/>
      <c r="L22" s="240"/>
      <c r="M22" s="241"/>
      <c r="N22" s="240"/>
      <c r="O22" s="241"/>
      <c r="P22" s="243"/>
      <c r="Q22" s="47" t="s">
        <v>114</v>
      </c>
      <c r="R22" s="47" t="s">
        <v>401</v>
      </c>
      <c r="S22" s="47" t="s">
        <v>113</v>
      </c>
      <c r="T22" s="47" t="s">
        <v>112</v>
      </c>
    </row>
    <row r="23" spans="1:113" ht="51.75" customHeight="1" x14ac:dyDescent="0.25">
      <c r="A23" s="237"/>
      <c r="B23" s="47" t="s">
        <v>110</v>
      </c>
      <c r="C23" s="47" t="s">
        <v>111</v>
      </c>
      <c r="D23" s="243"/>
      <c r="E23" s="47" t="s">
        <v>110</v>
      </c>
      <c r="F23" s="47" t="s">
        <v>111</v>
      </c>
      <c r="G23" s="47" t="s">
        <v>110</v>
      </c>
      <c r="H23" s="47" t="s">
        <v>111</v>
      </c>
      <c r="I23" s="47" t="s">
        <v>110</v>
      </c>
      <c r="J23" s="47" t="s">
        <v>111</v>
      </c>
      <c r="K23" s="47" t="s">
        <v>110</v>
      </c>
      <c r="L23" s="47" t="s">
        <v>110</v>
      </c>
      <c r="M23" s="47" t="s">
        <v>111</v>
      </c>
      <c r="N23" s="47" t="s">
        <v>110</v>
      </c>
      <c r="O23" s="47" t="s">
        <v>111</v>
      </c>
      <c r="P23" s="48" t="s">
        <v>110</v>
      </c>
      <c r="Q23" s="47" t="s">
        <v>110</v>
      </c>
      <c r="R23" s="47" t="s">
        <v>110</v>
      </c>
      <c r="S23" s="47" t="s">
        <v>110</v>
      </c>
      <c r="T23" s="47" t="s">
        <v>110</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76" customFormat="1" ht="45" x14ac:dyDescent="0.25">
      <c r="A25" s="41">
        <f>A24+1-IF(ROW(A25) = 25,1,0)</f>
        <v>1</v>
      </c>
      <c r="B25" s="77" t="s">
        <v>445</v>
      </c>
      <c r="C25" s="77" t="s">
        <v>445</v>
      </c>
      <c r="D25" s="77" t="s">
        <v>445</v>
      </c>
      <c r="E25" s="77" t="s">
        <v>445</v>
      </c>
      <c r="F25" s="77" t="s">
        <v>445</v>
      </c>
      <c r="G25" s="77" t="s">
        <v>445</v>
      </c>
      <c r="H25" s="77" t="s">
        <v>445</v>
      </c>
      <c r="I25" s="77" t="s">
        <v>445</v>
      </c>
      <c r="J25" s="77" t="s">
        <v>445</v>
      </c>
      <c r="K25" s="77" t="s">
        <v>445</v>
      </c>
      <c r="L25" s="77" t="s">
        <v>445</v>
      </c>
      <c r="M25" s="77" t="s">
        <v>445</v>
      </c>
      <c r="N25" s="77" t="s">
        <v>445</v>
      </c>
      <c r="O25" s="77" t="s">
        <v>445</v>
      </c>
      <c r="P25" s="77" t="s">
        <v>445</v>
      </c>
      <c r="Q25" s="77" t="s">
        <v>445</v>
      </c>
      <c r="R25" s="77" t="s">
        <v>445</v>
      </c>
      <c r="S25" s="77" t="s">
        <v>445</v>
      </c>
      <c r="T25" s="77" t="s">
        <v>445</v>
      </c>
    </row>
    <row r="26" spans="1:113" s="39" customFormat="1" x14ac:dyDescent="0.25">
      <c r="B26" s="35" t="s">
        <v>109</v>
      </c>
      <c r="C26" s="35"/>
      <c r="D26" s="35"/>
      <c r="E26" s="35"/>
      <c r="F26" s="35"/>
      <c r="G26" s="35"/>
      <c r="H26" s="35"/>
      <c r="I26" s="35"/>
      <c r="J26" s="35"/>
      <c r="K26" s="35"/>
      <c r="L26" s="35"/>
      <c r="M26" s="35"/>
      <c r="N26" s="35"/>
      <c r="O26" s="35"/>
      <c r="P26" s="35"/>
      <c r="Q26" s="35"/>
      <c r="R26" s="35"/>
    </row>
    <row r="27" spans="1:113" x14ac:dyDescent="0.25">
      <c r="B27" s="244" t="s">
        <v>435</v>
      </c>
      <c r="C27" s="244"/>
      <c r="D27" s="244"/>
      <c r="E27" s="244"/>
      <c r="F27" s="244"/>
      <c r="G27" s="244"/>
      <c r="H27" s="244"/>
      <c r="I27" s="244"/>
      <c r="J27" s="244"/>
      <c r="K27" s="244"/>
      <c r="L27" s="244"/>
      <c r="M27" s="244"/>
      <c r="N27" s="244"/>
      <c r="O27" s="244"/>
      <c r="P27" s="244"/>
      <c r="Q27" s="244"/>
      <c r="R27" s="244"/>
    </row>
    <row r="29" spans="1:113" x14ac:dyDescent="0.25">
      <c r="B29" s="37" t="s">
        <v>400</v>
      </c>
      <c r="C29" s="37"/>
      <c r="D29" s="37"/>
      <c r="E29" s="37"/>
      <c r="H29" s="37"/>
      <c r="I29" s="37"/>
      <c r="J29" s="37"/>
      <c r="K29" s="37"/>
      <c r="L29" s="37"/>
      <c r="M29" s="37"/>
      <c r="N29" s="37"/>
      <c r="O29" s="37"/>
      <c r="P29" s="37"/>
      <c r="Q29" s="37"/>
      <c r="R29" s="37"/>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108</v>
      </c>
      <c r="C30" s="37"/>
      <c r="D30" s="37"/>
      <c r="E30" s="37"/>
      <c r="H30" s="37"/>
      <c r="I30" s="37"/>
      <c r="J30" s="37"/>
      <c r="K30" s="37"/>
      <c r="L30" s="37"/>
      <c r="M30" s="37"/>
      <c r="N30" s="37"/>
      <c r="O30" s="37"/>
      <c r="P30" s="37"/>
      <c r="Q30" s="37"/>
      <c r="R30" s="37"/>
    </row>
    <row r="31" spans="1:113" x14ac:dyDescent="0.25">
      <c r="B31" s="37" t="s">
        <v>107</v>
      </c>
      <c r="C31" s="37"/>
      <c r="D31" s="37"/>
      <c r="E31" s="37"/>
      <c r="H31" s="37"/>
      <c r="I31" s="37"/>
      <c r="J31" s="37"/>
      <c r="K31" s="37"/>
      <c r="L31" s="37"/>
      <c r="M31" s="37"/>
      <c r="N31" s="37"/>
      <c r="O31" s="37"/>
      <c r="P31" s="37"/>
      <c r="Q31" s="37"/>
      <c r="R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7" t="s">
        <v>106</v>
      </c>
      <c r="C32" s="37"/>
      <c r="D32" s="37"/>
      <c r="E32" s="37"/>
      <c r="H32" s="37"/>
      <c r="I32" s="37"/>
      <c r="J32" s="37"/>
      <c r="K32" s="37"/>
      <c r="L32" s="37"/>
      <c r="M32" s="37"/>
      <c r="N32" s="37"/>
      <c r="O32" s="37"/>
      <c r="P32" s="37"/>
      <c r="Q32" s="37"/>
      <c r="R32" s="37"/>
      <c r="S32" s="37"/>
      <c r="T32" s="37"/>
      <c r="U32" s="37"/>
      <c r="V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37" t="s">
        <v>105</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104</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103</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102</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topLeftCell="A16" zoomScale="80" zoomScaleNormal="80" workbookViewId="0">
      <selection activeCell="A5" sqref="A5:AA5"/>
    </sheetView>
  </sheetViews>
  <sheetFormatPr defaultColWidth="10.7109375" defaultRowHeight="15.75" x14ac:dyDescent="0.25"/>
  <cols>
    <col min="1" max="1" width="10.7109375" style="35"/>
    <col min="2" max="2" width="13.42578125" style="35" customWidth="1"/>
    <col min="3" max="3" width="12.42578125" style="35" customWidth="1"/>
    <col min="4" max="4" width="11.42578125" style="35" customWidth="1"/>
    <col min="5" max="5" width="11.85546875" style="35" customWidth="1"/>
    <col min="6" max="6" width="10.7109375" style="35" customWidth="1"/>
    <col min="7" max="7" width="10.28515625" style="35" customWidth="1"/>
    <col min="8" max="8" width="9.85546875" style="35" customWidth="1"/>
    <col min="9" max="9" width="10.140625" style="35" customWidth="1"/>
    <col min="10" max="10" width="20.140625" style="35" customWidth="1"/>
    <col min="11" max="11" width="11.140625" style="35" customWidth="1"/>
    <col min="12" max="12" width="10.7109375" style="35" customWidth="1"/>
    <col min="13" max="13" width="10.140625" style="35" customWidth="1"/>
    <col min="14" max="14" width="13.7109375" style="35" customWidth="1"/>
    <col min="15" max="15" width="10.28515625" style="35" customWidth="1"/>
    <col min="16" max="16" width="10.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10.42578125" style="35" customWidth="1"/>
    <col min="23" max="23" width="10.2851562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4" t="s">
        <v>68</v>
      </c>
    </row>
    <row r="2" spans="1:27" s="8" customFormat="1" ht="18.75" customHeight="1" x14ac:dyDescent="0.3">
      <c r="E2" s="14"/>
      <c r="AA2" s="12" t="s">
        <v>10</v>
      </c>
    </row>
    <row r="3" spans="1:27" s="8" customFormat="1" ht="18.75" customHeight="1" x14ac:dyDescent="0.3">
      <c r="E3" s="14"/>
      <c r="AA3" s="12" t="s">
        <v>67</v>
      </c>
    </row>
    <row r="4" spans="1:27" s="8" customFormat="1" x14ac:dyDescent="0.2">
      <c r="E4" s="13"/>
    </row>
    <row r="5" spans="1:27" s="8" customFormat="1" x14ac:dyDescent="0.2">
      <c r="A5" s="218" t="s">
        <v>547</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row>
    <row r="6" spans="1:27" s="8" customFormat="1" x14ac:dyDescent="0.2">
      <c r="A6" s="71"/>
      <c r="B6" s="71"/>
      <c r="C6" s="71"/>
      <c r="D6" s="71"/>
      <c r="E6" s="71"/>
      <c r="F6" s="71"/>
      <c r="G6" s="71"/>
      <c r="H6" s="71"/>
      <c r="I6" s="71"/>
      <c r="J6" s="71"/>
      <c r="K6" s="71"/>
      <c r="L6" s="71"/>
      <c r="M6" s="71"/>
      <c r="N6" s="71"/>
      <c r="O6" s="71"/>
      <c r="P6" s="71"/>
      <c r="Q6" s="71"/>
      <c r="R6" s="71"/>
      <c r="S6" s="71"/>
      <c r="T6" s="71"/>
    </row>
    <row r="7" spans="1:27" s="8" customFormat="1" ht="18.75" x14ac:dyDescent="0.2">
      <c r="E7" s="222" t="s">
        <v>9</v>
      </c>
      <c r="F7" s="222"/>
      <c r="G7" s="222"/>
      <c r="H7" s="222"/>
      <c r="I7" s="222"/>
      <c r="J7" s="222"/>
      <c r="K7" s="222"/>
      <c r="L7" s="222"/>
      <c r="M7" s="222"/>
      <c r="N7" s="222"/>
      <c r="O7" s="222"/>
      <c r="P7" s="222"/>
      <c r="Q7" s="222"/>
      <c r="R7" s="222"/>
      <c r="S7" s="222"/>
      <c r="T7" s="222"/>
      <c r="U7" s="222"/>
      <c r="V7" s="222"/>
      <c r="W7" s="222"/>
      <c r="X7" s="222"/>
      <c r="Y7" s="222"/>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A9" s="223" t="s">
        <v>519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row>
    <row r="10" spans="1:27" s="8" customFormat="1" ht="18.75" customHeight="1" x14ac:dyDescent="0.2">
      <c r="E10" s="219" t="s">
        <v>8</v>
      </c>
      <c r="F10" s="219"/>
      <c r="G10" s="219"/>
      <c r="H10" s="219"/>
      <c r="I10" s="219"/>
      <c r="J10" s="219"/>
      <c r="K10" s="219"/>
      <c r="L10" s="219"/>
      <c r="M10" s="219"/>
      <c r="N10" s="219"/>
      <c r="O10" s="219"/>
      <c r="P10" s="219"/>
      <c r="Q10" s="219"/>
      <c r="R10" s="219"/>
      <c r="S10" s="219"/>
      <c r="T10" s="219"/>
      <c r="U10" s="219"/>
      <c r="V10" s="219"/>
      <c r="W10" s="219"/>
      <c r="X10" s="219"/>
      <c r="Y10" s="219"/>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A12" s="223" t="str">
        <f>'1. паспорт местоположение'!A12:C12</f>
        <v>O_СГЭС_30</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row>
    <row r="13" spans="1:27" s="8" customFormat="1" ht="18.75" customHeight="1" x14ac:dyDescent="0.2">
      <c r="E13" s="219" t="s">
        <v>7</v>
      </c>
      <c r="F13" s="219"/>
      <c r="G13" s="219"/>
      <c r="H13" s="219"/>
      <c r="I13" s="219"/>
      <c r="J13" s="219"/>
      <c r="K13" s="219"/>
      <c r="L13" s="219"/>
      <c r="M13" s="219"/>
      <c r="N13" s="219"/>
      <c r="O13" s="219"/>
      <c r="P13" s="219"/>
      <c r="Q13" s="219"/>
      <c r="R13" s="219"/>
      <c r="S13" s="219"/>
      <c r="T13" s="219"/>
      <c r="U13" s="219"/>
      <c r="V13" s="219"/>
      <c r="W13" s="219"/>
      <c r="X13" s="219"/>
      <c r="Y13" s="219"/>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A15" s="224" t="str">
        <f>'1. паспорт местоположение'!A15:C15</f>
        <v>Приобретение аппарата испытания диэлектриков СКАТ-70М, 1 шт</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row>
    <row r="16" spans="1:27" s="2" customFormat="1" ht="15" customHeight="1" x14ac:dyDescent="0.2">
      <c r="E16" s="219" t="s">
        <v>6</v>
      </c>
      <c r="F16" s="219"/>
      <c r="G16" s="219"/>
      <c r="H16" s="219"/>
      <c r="I16" s="219"/>
      <c r="J16" s="219"/>
      <c r="K16" s="219"/>
      <c r="L16" s="219"/>
      <c r="M16" s="219"/>
      <c r="N16" s="219"/>
      <c r="O16" s="219"/>
      <c r="P16" s="219"/>
      <c r="Q16" s="219"/>
      <c r="R16" s="219"/>
      <c r="S16" s="219"/>
      <c r="T16" s="219"/>
      <c r="U16" s="219"/>
      <c r="V16" s="219"/>
      <c r="W16" s="219"/>
      <c r="X16" s="219"/>
      <c r="Y16" s="21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1"/>
      <c r="F18" s="221"/>
      <c r="G18" s="221"/>
      <c r="H18" s="221"/>
      <c r="I18" s="221"/>
      <c r="J18" s="221"/>
      <c r="K18" s="221"/>
      <c r="L18" s="221"/>
      <c r="M18" s="221"/>
      <c r="N18" s="221"/>
      <c r="O18" s="221"/>
      <c r="P18" s="221"/>
      <c r="Q18" s="221"/>
      <c r="R18" s="221"/>
      <c r="S18" s="221"/>
      <c r="T18" s="221"/>
      <c r="U18" s="221"/>
      <c r="V18" s="221"/>
      <c r="W18" s="221"/>
      <c r="X18" s="221"/>
      <c r="Y18" s="221"/>
    </row>
    <row r="19" spans="1:27" ht="18.75" x14ac:dyDescent="0.25">
      <c r="A19" s="221" t="s">
        <v>404</v>
      </c>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row>
    <row r="20" spans="1:27" s="36" customFormat="1" ht="21" customHeight="1" x14ac:dyDescent="0.25"/>
    <row r="21" spans="1:27" ht="35.25" customHeight="1" x14ac:dyDescent="0.25">
      <c r="A21" s="242" t="s">
        <v>5</v>
      </c>
      <c r="B21" s="238" t="s">
        <v>411</v>
      </c>
      <c r="C21" s="239"/>
      <c r="D21" s="238" t="s">
        <v>413</v>
      </c>
      <c r="E21" s="239"/>
      <c r="F21" s="231" t="s">
        <v>93</v>
      </c>
      <c r="G21" s="233"/>
      <c r="H21" s="233"/>
      <c r="I21" s="232"/>
      <c r="J21" s="242" t="s">
        <v>414</v>
      </c>
      <c r="K21" s="238" t="s">
        <v>415</v>
      </c>
      <c r="L21" s="239"/>
      <c r="M21" s="238" t="s">
        <v>416</v>
      </c>
      <c r="N21" s="239"/>
      <c r="O21" s="238" t="s">
        <v>403</v>
      </c>
      <c r="P21" s="239"/>
      <c r="Q21" s="238" t="s">
        <v>126</v>
      </c>
      <c r="R21" s="239"/>
      <c r="S21" s="242" t="s">
        <v>125</v>
      </c>
      <c r="T21" s="242" t="s">
        <v>417</v>
      </c>
      <c r="U21" s="242" t="s">
        <v>412</v>
      </c>
      <c r="V21" s="238" t="s">
        <v>124</v>
      </c>
      <c r="W21" s="239"/>
      <c r="X21" s="231" t="s">
        <v>116</v>
      </c>
      <c r="Y21" s="233"/>
      <c r="Z21" s="231" t="s">
        <v>115</v>
      </c>
      <c r="AA21" s="233"/>
    </row>
    <row r="22" spans="1:27" ht="216" customHeight="1" x14ac:dyDescent="0.25">
      <c r="A22" s="245"/>
      <c r="B22" s="240"/>
      <c r="C22" s="241"/>
      <c r="D22" s="240"/>
      <c r="E22" s="241"/>
      <c r="F22" s="231" t="s">
        <v>123</v>
      </c>
      <c r="G22" s="232"/>
      <c r="H22" s="231" t="s">
        <v>122</v>
      </c>
      <c r="I22" s="232"/>
      <c r="J22" s="243"/>
      <c r="K22" s="240"/>
      <c r="L22" s="241"/>
      <c r="M22" s="240"/>
      <c r="N22" s="241"/>
      <c r="O22" s="240"/>
      <c r="P22" s="241"/>
      <c r="Q22" s="240"/>
      <c r="R22" s="241"/>
      <c r="S22" s="243"/>
      <c r="T22" s="243"/>
      <c r="U22" s="243"/>
      <c r="V22" s="240"/>
      <c r="W22" s="241"/>
      <c r="X22" s="47" t="s">
        <v>114</v>
      </c>
      <c r="Y22" s="47" t="s">
        <v>401</v>
      </c>
      <c r="Z22" s="47" t="s">
        <v>113</v>
      </c>
      <c r="AA22" s="47" t="s">
        <v>112</v>
      </c>
    </row>
    <row r="23" spans="1:27" ht="60" customHeight="1" x14ac:dyDescent="0.25">
      <c r="A23" s="243"/>
      <c r="B23" s="48" t="s">
        <v>110</v>
      </c>
      <c r="C23" s="48" t="s">
        <v>111</v>
      </c>
      <c r="D23" s="48" t="s">
        <v>110</v>
      </c>
      <c r="E23" s="48" t="s">
        <v>111</v>
      </c>
      <c r="F23" s="48" t="s">
        <v>110</v>
      </c>
      <c r="G23" s="48" t="s">
        <v>111</v>
      </c>
      <c r="H23" s="48" t="s">
        <v>110</v>
      </c>
      <c r="I23" s="48" t="s">
        <v>111</v>
      </c>
      <c r="J23" s="48" t="s">
        <v>110</v>
      </c>
      <c r="K23" s="48" t="s">
        <v>110</v>
      </c>
      <c r="L23" s="48" t="s">
        <v>111</v>
      </c>
      <c r="M23" s="48" t="s">
        <v>110</v>
      </c>
      <c r="N23" s="48" t="s">
        <v>111</v>
      </c>
      <c r="O23" s="48" t="s">
        <v>110</v>
      </c>
      <c r="P23" s="48" t="s">
        <v>111</v>
      </c>
      <c r="Q23" s="48" t="s">
        <v>110</v>
      </c>
      <c r="R23" s="48" t="s">
        <v>111</v>
      </c>
      <c r="S23" s="48" t="s">
        <v>110</v>
      </c>
      <c r="T23" s="48" t="s">
        <v>110</v>
      </c>
      <c r="U23" s="48" t="s">
        <v>110</v>
      </c>
      <c r="V23" s="48" t="s">
        <v>110</v>
      </c>
      <c r="W23" s="48" t="s">
        <v>111</v>
      </c>
      <c r="X23" s="48" t="s">
        <v>110</v>
      </c>
      <c r="Y23" s="48" t="s">
        <v>110</v>
      </c>
      <c r="Z23" s="47" t="s">
        <v>110</v>
      </c>
      <c r="AA23" s="47" t="s">
        <v>110</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36" customFormat="1" ht="45" x14ac:dyDescent="0.25">
      <c r="A25" s="80">
        <f>A24+1-IF(ROW(A25) = 25,1,0)</f>
        <v>1</v>
      </c>
      <c r="B25" s="77" t="s">
        <v>445</v>
      </c>
      <c r="C25" s="77" t="s">
        <v>445</v>
      </c>
      <c r="D25" s="77" t="s">
        <v>445</v>
      </c>
      <c r="E25" s="77" t="s">
        <v>445</v>
      </c>
      <c r="F25" s="77" t="s">
        <v>445</v>
      </c>
      <c r="G25" s="77" t="s">
        <v>445</v>
      </c>
      <c r="H25" s="77" t="s">
        <v>445</v>
      </c>
      <c r="I25" s="77" t="s">
        <v>445</v>
      </c>
      <c r="J25" s="77" t="s">
        <v>445</v>
      </c>
      <c r="K25" s="77" t="s">
        <v>445</v>
      </c>
      <c r="L25" s="77" t="s">
        <v>445</v>
      </c>
      <c r="M25" s="77" t="s">
        <v>445</v>
      </c>
      <c r="N25" s="77" t="s">
        <v>445</v>
      </c>
      <c r="O25" s="77" t="s">
        <v>445</v>
      </c>
      <c r="P25" s="77" t="s">
        <v>445</v>
      </c>
      <c r="Q25" s="77" t="s">
        <v>445</v>
      </c>
      <c r="R25" s="77" t="s">
        <v>445</v>
      </c>
      <c r="S25" s="77" t="s">
        <v>445</v>
      </c>
      <c r="T25" s="77" t="s">
        <v>445</v>
      </c>
      <c r="U25" s="77" t="s">
        <v>445</v>
      </c>
      <c r="V25" s="77" t="s">
        <v>445</v>
      </c>
      <c r="W25" s="77" t="s">
        <v>445</v>
      </c>
      <c r="X25" s="77" t="s">
        <v>445</v>
      </c>
      <c r="Y25" s="77" t="s">
        <v>445</v>
      </c>
      <c r="Z25" s="77" t="s">
        <v>445</v>
      </c>
      <c r="AA25" s="77" t="s">
        <v>445</v>
      </c>
    </row>
    <row r="26" spans="1:27" s="39" customFormat="1" ht="12.75" x14ac:dyDescent="0.2">
      <c r="A26" s="40"/>
      <c r="B26" s="40"/>
      <c r="C26" s="40"/>
      <c r="E26" s="40"/>
    </row>
    <row r="27" spans="1:27" s="39" customFormat="1" ht="12.75" x14ac:dyDescent="0.2">
      <c r="A27" s="40"/>
      <c r="B27" s="40"/>
      <c r="C27"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2:AA12"/>
    <mergeCell ref="A15:AA15"/>
    <mergeCell ref="A9:AA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7" zoomScale="60" zoomScaleNormal="100" workbookViewId="0">
      <selection activeCell="C24" sqref="C24"/>
    </sheetView>
  </sheetViews>
  <sheetFormatPr defaultColWidth="9.140625" defaultRowHeight="15" x14ac:dyDescent="0.25"/>
  <cols>
    <col min="1" max="1" width="6.140625" customWidth="1"/>
    <col min="2" max="2" width="53.42578125" customWidth="1"/>
    <col min="3" max="3" width="98.28515625" customWidth="1"/>
    <col min="4" max="4" width="14.42578125" customWidth="1"/>
    <col min="5" max="5" width="36.42578125" customWidth="1"/>
    <col min="6" max="6" width="20" customWidth="1"/>
    <col min="7" max="7" width="25.42578125" customWidth="1"/>
    <col min="8" max="8" width="16.42578125" customWidth="1"/>
  </cols>
  <sheetData>
    <row r="1" spans="1:29" s="8" customFormat="1" ht="18.75" customHeight="1" x14ac:dyDescent="0.2">
      <c r="A1" s="14"/>
      <c r="C1" s="24" t="s">
        <v>68</v>
      </c>
    </row>
    <row r="2" spans="1:29" s="8" customFormat="1" ht="18.75" customHeight="1" x14ac:dyDescent="0.3">
      <c r="A2" s="14"/>
      <c r="C2" s="12" t="s">
        <v>10</v>
      </c>
    </row>
    <row r="3" spans="1:29" s="8" customFormat="1" ht="18.75" x14ac:dyDescent="0.3">
      <c r="A3" s="13"/>
      <c r="C3" s="12" t="s">
        <v>67</v>
      </c>
    </row>
    <row r="4" spans="1:29" s="8" customFormat="1" ht="18.75" x14ac:dyDescent="0.3">
      <c r="A4" s="13"/>
      <c r="C4" s="12"/>
    </row>
    <row r="5" spans="1:29" s="8" customFormat="1" ht="15.75" x14ac:dyDescent="0.2">
      <c r="A5" s="218" t="s">
        <v>547</v>
      </c>
      <c r="B5" s="218"/>
      <c r="C5" s="218"/>
      <c r="D5" s="72"/>
      <c r="E5" s="72"/>
      <c r="F5" s="72"/>
      <c r="G5" s="72"/>
      <c r="H5" s="72"/>
      <c r="I5" s="72"/>
      <c r="J5" s="72"/>
      <c r="K5" s="72"/>
      <c r="L5" s="72"/>
      <c r="M5" s="72"/>
      <c r="N5" s="72"/>
      <c r="O5" s="72"/>
      <c r="P5" s="72"/>
      <c r="Q5" s="72"/>
      <c r="R5" s="72"/>
      <c r="S5" s="72"/>
      <c r="T5" s="72"/>
      <c r="U5" s="72"/>
      <c r="V5" s="72"/>
      <c r="W5" s="72"/>
      <c r="X5" s="72"/>
      <c r="Y5" s="72"/>
      <c r="Z5" s="72"/>
      <c r="AA5" s="72"/>
      <c r="AB5" s="72"/>
      <c r="AC5" s="72"/>
    </row>
    <row r="6" spans="1:29" s="8" customFormat="1" ht="18.75" x14ac:dyDescent="0.3">
      <c r="A6" s="13"/>
      <c r="G6" s="12"/>
    </row>
    <row r="7" spans="1:29" s="8" customFormat="1" ht="18.75" x14ac:dyDescent="0.2">
      <c r="A7" s="222" t="s">
        <v>9</v>
      </c>
      <c r="B7" s="222"/>
      <c r="C7" s="222"/>
      <c r="D7" s="10"/>
      <c r="E7" s="10"/>
      <c r="F7" s="10"/>
      <c r="G7" s="10"/>
      <c r="H7" s="10"/>
      <c r="I7" s="10"/>
      <c r="J7" s="10"/>
      <c r="K7" s="10"/>
      <c r="L7" s="10"/>
      <c r="M7" s="10"/>
      <c r="N7" s="10"/>
      <c r="O7" s="10"/>
      <c r="P7" s="10"/>
      <c r="Q7" s="10"/>
      <c r="R7" s="10"/>
      <c r="S7" s="10"/>
      <c r="T7" s="10"/>
      <c r="U7" s="10"/>
    </row>
    <row r="8" spans="1:29" s="8" customFormat="1" ht="18.75" x14ac:dyDescent="0.2">
      <c r="A8" s="222"/>
      <c r="B8" s="222"/>
      <c r="C8" s="222"/>
      <c r="D8" s="11"/>
      <c r="E8" s="11"/>
      <c r="F8" s="11"/>
      <c r="G8" s="11"/>
      <c r="H8" s="10"/>
      <c r="I8" s="10"/>
      <c r="J8" s="10"/>
      <c r="K8" s="10"/>
      <c r="L8" s="10"/>
      <c r="M8" s="10"/>
      <c r="N8" s="10"/>
      <c r="O8" s="10"/>
      <c r="P8" s="10"/>
      <c r="Q8" s="10"/>
      <c r="R8" s="10"/>
      <c r="S8" s="10"/>
      <c r="T8" s="10"/>
      <c r="U8" s="10"/>
    </row>
    <row r="9" spans="1:29" s="8" customFormat="1" ht="18.75" x14ac:dyDescent="0.2">
      <c r="A9" s="223" t="s">
        <v>519</v>
      </c>
      <c r="B9" s="223"/>
      <c r="C9" s="223"/>
      <c r="D9" s="7"/>
      <c r="E9" s="7"/>
      <c r="F9" s="7"/>
      <c r="G9" s="7"/>
      <c r="H9" s="10"/>
      <c r="I9" s="10"/>
      <c r="J9" s="10"/>
      <c r="K9" s="10"/>
      <c r="L9" s="10"/>
      <c r="M9" s="10"/>
      <c r="N9" s="10"/>
      <c r="O9" s="10"/>
      <c r="P9" s="10"/>
      <c r="Q9" s="10"/>
      <c r="R9" s="10"/>
      <c r="S9" s="10"/>
      <c r="T9" s="10"/>
      <c r="U9" s="10"/>
    </row>
    <row r="10" spans="1:29" s="8" customFormat="1" ht="18.75" x14ac:dyDescent="0.2">
      <c r="A10" s="219" t="s">
        <v>8</v>
      </c>
      <c r="B10" s="219"/>
      <c r="C10" s="219"/>
      <c r="D10" s="5"/>
      <c r="E10" s="5"/>
      <c r="F10" s="5"/>
      <c r="G10" s="5"/>
      <c r="H10" s="10"/>
      <c r="I10" s="10"/>
      <c r="J10" s="10"/>
      <c r="K10" s="10"/>
      <c r="L10" s="10"/>
      <c r="M10" s="10"/>
      <c r="N10" s="10"/>
      <c r="O10" s="10"/>
      <c r="P10" s="10"/>
      <c r="Q10" s="10"/>
      <c r="R10" s="10"/>
      <c r="S10" s="10"/>
      <c r="T10" s="10"/>
      <c r="U10" s="10"/>
    </row>
    <row r="11" spans="1:29" s="8" customFormat="1" ht="18.75" x14ac:dyDescent="0.2">
      <c r="A11" s="222"/>
      <c r="B11" s="222"/>
      <c r="C11" s="222"/>
      <c r="D11" s="11"/>
      <c r="E11" s="11"/>
      <c r="F11" s="11"/>
      <c r="G11" s="11"/>
      <c r="H11" s="10"/>
      <c r="I11" s="10"/>
      <c r="J11" s="10"/>
      <c r="K11" s="10"/>
      <c r="L11" s="10"/>
      <c r="M11" s="10"/>
      <c r="N11" s="10"/>
      <c r="O11" s="10"/>
      <c r="P11" s="10"/>
      <c r="Q11" s="10"/>
      <c r="R11" s="10"/>
      <c r="S11" s="10"/>
      <c r="T11" s="10"/>
      <c r="U11" s="10"/>
    </row>
    <row r="12" spans="1:29" s="8" customFormat="1" ht="18.75" x14ac:dyDescent="0.2">
      <c r="A12" s="223" t="str">
        <f>'1. паспорт местоположение'!A12:C12</f>
        <v>O_СГЭС_30</v>
      </c>
      <c r="B12" s="223"/>
      <c r="C12" s="223"/>
      <c r="D12" s="7"/>
      <c r="E12" s="7"/>
      <c r="F12" s="7"/>
      <c r="G12" s="7"/>
      <c r="H12" s="10"/>
      <c r="I12" s="10"/>
      <c r="J12" s="10"/>
      <c r="K12" s="10"/>
      <c r="L12" s="10"/>
      <c r="M12" s="10"/>
      <c r="N12" s="10"/>
      <c r="O12" s="10"/>
      <c r="P12" s="10"/>
      <c r="Q12" s="10"/>
      <c r="R12" s="10"/>
      <c r="S12" s="10"/>
      <c r="T12" s="10"/>
      <c r="U12" s="10"/>
    </row>
    <row r="13" spans="1:29" s="8" customFormat="1" ht="18.75" x14ac:dyDescent="0.2">
      <c r="A13" s="219" t="s">
        <v>7</v>
      </c>
      <c r="B13" s="219"/>
      <c r="C13" s="219"/>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25"/>
      <c r="B14" s="225"/>
      <c r="C14" s="225"/>
      <c r="D14" s="3"/>
      <c r="E14" s="3"/>
      <c r="F14" s="3"/>
      <c r="G14" s="3"/>
      <c r="H14" s="3"/>
      <c r="I14" s="3"/>
      <c r="J14" s="3"/>
      <c r="K14" s="3"/>
      <c r="L14" s="3"/>
      <c r="M14" s="3"/>
      <c r="N14" s="3"/>
      <c r="O14" s="3"/>
      <c r="P14" s="3"/>
      <c r="Q14" s="3"/>
      <c r="R14" s="3"/>
      <c r="S14" s="3"/>
      <c r="T14" s="3"/>
      <c r="U14" s="3"/>
    </row>
    <row r="15" spans="1:29" s="2" customFormat="1" ht="15.75" x14ac:dyDescent="0.2">
      <c r="A15" s="224" t="str">
        <f>'1. паспорт местоположение'!A15:C15</f>
        <v>Приобретение аппарата испытания диэлектриков СКАТ-70М, 1 шт</v>
      </c>
      <c r="B15" s="224"/>
      <c r="C15" s="224"/>
      <c r="D15" s="7"/>
      <c r="E15" s="7"/>
      <c r="F15" s="7"/>
      <c r="G15" s="7"/>
      <c r="H15" s="7"/>
      <c r="I15" s="7"/>
      <c r="J15" s="7"/>
      <c r="K15" s="7"/>
      <c r="L15" s="7"/>
      <c r="M15" s="7"/>
      <c r="N15" s="7"/>
      <c r="O15" s="7"/>
      <c r="P15" s="7"/>
      <c r="Q15" s="7"/>
      <c r="R15" s="7"/>
      <c r="S15" s="7"/>
      <c r="T15" s="7"/>
      <c r="U15" s="7"/>
    </row>
    <row r="16" spans="1:29" s="2" customFormat="1" ht="15" customHeight="1" x14ac:dyDescent="0.2">
      <c r="A16" s="219" t="s">
        <v>6</v>
      </c>
      <c r="B16" s="219"/>
      <c r="C16" s="219"/>
      <c r="D16" s="5"/>
      <c r="E16" s="5"/>
      <c r="F16" s="5"/>
      <c r="G16" s="5"/>
      <c r="H16" s="5"/>
      <c r="I16" s="5"/>
      <c r="J16" s="5"/>
      <c r="K16" s="5"/>
      <c r="L16" s="5"/>
      <c r="M16" s="5"/>
      <c r="N16" s="5"/>
      <c r="O16" s="5"/>
      <c r="P16" s="5"/>
      <c r="Q16" s="5"/>
      <c r="R16" s="5"/>
      <c r="S16" s="5"/>
      <c r="T16" s="5"/>
      <c r="U16" s="5"/>
    </row>
    <row r="17" spans="1:21" s="2" customFormat="1" ht="15" customHeight="1" x14ac:dyDescent="0.2">
      <c r="A17" s="225"/>
      <c r="B17" s="225"/>
      <c r="C17" s="225"/>
      <c r="D17" s="3"/>
      <c r="E17" s="3"/>
      <c r="F17" s="3"/>
      <c r="G17" s="3"/>
      <c r="H17" s="3"/>
      <c r="I17" s="3"/>
      <c r="J17" s="3"/>
      <c r="K17" s="3"/>
      <c r="L17" s="3"/>
      <c r="M17" s="3"/>
      <c r="N17" s="3"/>
      <c r="O17" s="3"/>
      <c r="P17" s="3"/>
      <c r="Q17" s="3"/>
      <c r="R17" s="3"/>
    </row>
    <row r="18" spans="1:21" s="2" customFormat="1" ht="27.75" customHeight="1" x14ac:dyDescent="0.2">
      <c r="A18" s="220" t="s">
        <v>396</v>
      </c>
      <c r="B18" s="220"/>
      <c r="C18" s="22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9" t="s">
        <v>5</v>
      </c>
      <c r="B20" s="23" t="s">
        <v>66</v>
      </c>
      <c r="C20" s="22" t="s">
        <v>65</v>
      </c>
      <c r="D20" s="5"/>
      <c r="E20" s="5"/>
      <c r="F20" s="5"/>
      <c r="G20" s="5"/>
      <c r="H20" s="3"/>
      <c r="I20" s="3"/>
      <c r="J20" s="3"/>
      <c r="K20" s="3"/>
      <c r="L20" s="3"/>
      <c r="M20" s="3"/>
      <c r="N20" s="3"/>
      <c r="O20" s="3"/>
      <c r="P20" s="3"/>
      <c r="Q20" s="3"/>
      <c r="R20" s="3"/>
    </row>
    <row r="21" spans="1:21" s="2" customFormat="1" ht="16.5" customHeight="1" x14ac:dyDescent="0.2">
      <c r="A21" s="22">
        <v>1</v>
      </c>
      <c r="B21" s="23">
        <v>2</v>
      </c>
      <c r="C21" s="22">
        <v>3</v>
      </c>
      <c r="D21" s="5"/>
      <c r="E21" s="5"/>
      <c r="F21" s="5"/>
      <c r="G21" s="5"/>
      <c r="H21" s="3"/>
      <c r="I21" s="3"/>
      <c r="J21" s="3"/>
      <c r="K21" s="3"/>
      <c r="L21" s="3"/>
      <c r="M21" s="3"/>
      <c r="N21" s="3"/>
      <c r="O21" s="3"/>
      <c r="P21" s="3"/>
      <c r="Q21" s="3"/>
      <c r="R21" s="3"/>
    </row>
    <row r="22" spans="1:21" s="2" customFormat="1" ht="31.5" x14ac:dyDescent="0.2">
      <c r="A22" s="18" t="s">
        <v>64</v>
      </c>
      <c r="B22" s="21" t="s">
        <v>409</v>
      </c>
      <c r="C22" s="134" t="s">
        <v>521</v>
      </c>
      <c r="D22" s="5"/>
      <c r="E22" s="5"/>
      <c r="F22" s="3"/>
      <c r="G22" s="3"/>
      <c r="H22" s="3"/>
      <c r="I22" s="3"/>
      <c r="J22" s="3"/>
      <c r="K22" s="3"/>
      <c r="L22" s="3"/>
      <c r="M22" s="3"/>
      <c r="N22" s="3"/>
      <c r="O22" s="3"/>
      <c r="P22" s="3"/>
    </row>
    <row r="23" spans="1:21" ht="42.75" customHeight="1" x14ac:dyDescent="0.25">
      <c r="A23" s="18" t="s">
        <v>63</v>
      </c>
      <c r="B23" s="20" t="s">
        <v>60</v>
      </c>
      <c r="C23" s="19" t="s">
        <v>522</v>
      </c>
    </row>
    <row r="24" spans="1:21" ht="63" customHeight="1" x14ac:dyDescent="0.25">
      <c r="A24" s="18" t="s">
        <v>62</v>
      </c>
      <c r="B24" s="20" t="s">
        <v>493</v>
      </c>
      <c r="C24" s="19" t="s">
        <v>534</v>
      </c>
    </row>
    <row r="25" spans="1:21" ht="63" customHeight="1" x14ac:dyDescent="0.25">
      <c r="A25" s="18" t="s">
        <v>61</v>
      </c>
      <c r="B25" s="20" t="s">
        <v>428</v>
      </c>
      <c r="C25" s="135" t="s">
        <v>535</v>
      </c>
    </row>
    <row r="26" spans="1:21" ht="42.75" customHeight="1" x14ac:dyDescent="0.25">
      <c r="A26" s="18" t="s">
        <v>59</v>
      </c>
      <c r="B26" s="20" t="s">
        <v>221</v>
      </c>
      <c r="C26" s="19" t="s">
        <v>510</v>
      </c>
    </row>
    <row r="27" spans="1:21" ht="31.5" x14ac:dyDescent="0.25">
      <c r="A27" s="18" t="s">
        <v>58</v>
      </c>
      <c r="B27" s="20" t="s">
        <v>410</v>
      </c>
      <c r="C27" s="19" t="s">
        <v>523</v>
      </c>
    </row>
    <row r="28" spans="1:21" ht="42.75" customHeight="1" x14ac:dyDescent="0.25">
      <c r="A28" s="18" t="s">
        <v>56</v>
      </c>
      <c r="B28" s="20" t="s">
        <v>57</v>
      </c>
      <c r="C28" s="22">
        <v>2024</v>
      </c>
    </row>
    <row r="29" spans="1:21" ht="42.75" customHeight="1" x14ac:dyDescent="0.25">
      <c r="A29" s="18" t="s">
        <v>54</v>
      </c>
      <c r="B29" s="19" t="s">
        <v>55</v>
      </c>
      <c r="C29" s="22">
        <v>2024</v>
      </c>
    </row>
    <row r="30" spans="1:21" ht="42.75" customHeight="1" x14ac:dyDescent="0.25">
      <c r="A30" s="18" t="s">
        <v>72</v>
      </c>
      <c r="B30" s="19" t="s">
        <v>53</v>
      </c>
      <c r="C30" s="19" t="s">
        <v>514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0"/>
  <sheetViews>
    <sheetView topLeftCell="A4" zoomScale="90" zoomScaleNormal="90" zoomScaleSheetLayoutView="80" workbookViewId="0">
      <selection activeCell="A4" sqref="A4:Z4"/>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9.7109375" customWidth="1"/>
    <col min="17" max="17" width="12.7109375" customWidth="1"/>
    <col min="18" max="18" width="11"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4" t="s">
        <v>68</v>
      </c>
    </row>
    <row r="2" spans="1:28" ht="18.75" x14ac:dyDescent="0.3">
      <c r="Z2" s="12" t="s">
        <v>10</v>
      </c>
    </row>
    <row r="3" spans="1:28" ht="18.75" x14ac:dyDescent="0.3">
      <c r="Z3" s="12" t="s">
        <v>67</v>
      </c>
    </row>
    <row r="4" spans="1:28" ht="18.75" customHeight="1" x14ac:dyDescent="0.25">
      <c r="A4" s="218" t="s">
        <v>547</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22" t="s">
        <v>9</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10"/>
      <c r="AB6" s="10"/>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0"/>
      <c r="AB7" s="10"/>
    </row>
    <row r="8" spans="1:28" ht="15.75" x14ac:dyDescent="0.25">
      <c r="A8" s="223" t="s">
        <v>519</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7"/>
      <c r="AB8" s="7"/>
    </row>
    <row r="9" spans="1:28" ht="15.75" x14ac:dyDescent="0.25">
      <c r="A9" s="219" t="s">
        <v>8</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5"/>
      <c r="AB9" s="5"/>
    </row>
    <row r="10" spans="1:28" ht="18.75" x14ac:dyDescent="0.25">
      <c r="A10" s="222"/>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10"/>
      <c r="AB10" s="10"/>
    </row>
    <row r="11" spans="1:28" ht="15.75" x14ac:dyDescent="0.25">
      <c r="A11" s="223" t="str">
        <f>'1. паспорт местоположение'!A12:C12</f>
        <v>O_СГЭС_30</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7"/>
      <c r="AB11" s="7"/>
    </row>
    <row r="12" spans="1:28" ht="15.75" x14ac:dyDescent="0.25">
      <c r="A12" s="219" t="s">
        <v>7</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5"/>
      <c r="AB12" s="5"/>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9"/>
      <c r="AB13" s="9"/>
    </row>
    <row r="14" spans="1:28" ht="15.75" x14ac:dyDescent="0.25">
      <c r="A14" s="223" t="str">
        <f>'1. паспорт местоположение'!A15:C15</f>
        <v>Приобретение аппарата испытания диэлектриков СКАТ-70М, 1 шт</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7"/>
      <c r="AB14" s="7"/>
    </row>
    <row r="15" spans="1:28" ht="15.75" x14ac:dyDescent="0.25">
      <c r="A15" s="219" t="s">
        <v>6</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5"/>
      <c r="AB15" s="5"/>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15"/>
      <c r="AB16" s="15"/>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15"/>
      <c r="AB17" s="15"/>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15"/>
      <c r="AB18" s="15"/>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15"/>
      <c r="AB19" s="15"/>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15"/>
      <c r="AB20" s="15"/>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15"/>
      <c r="AB21" s="15"/>
    </row>
    <row r="22" spans="1:28" x14ac:dyDescent="0.25">
      <c r="A22" s="247" t="s">
        <v>427</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73"/>
      <c r="AB22" s="73"/>
    </row>
    <row r="23" spans="1:28" ht="32.25" customHeight="1" x14ac:dyDescent="0.25">
      <c r="A23" s="249" t="s">
        <v>290</v>
      </c>
      <c r="B23" s="250"/>
      <c r="C23" s="250"/>
      <c r="D23" s="250"/>
      <c r="E23" s="250"/>
      <c r="F23" s="250"/>
      <c r="G23" s="250"/>
      <c r="H23" s="250"/>
      <c r="I23" s="250"/>
      <c r="J23" s="250"/>
      <c r="K23" s="250"/>
      <c r="L23" s="251"/>
      <c r="M23" s="248" t="s">
        <v>291</v>
      </c>
      <c r="N23" s="248"/>
      <c r="O23" s="248"/>
      <c r="P23" s="248"/>
      <c r="Q23" s="248"/>
      <c r="R23" s="248"/>
      <c r="S23" s="248"/>
      <c r="T23" s="248"/>
      <c r="U23" s="248"/>
      <c r="V23" s="248"/>
      <c r="W23" s="248"/>
      <c r="X23" s="248"/>
      <c r="Y23" s="248"/>
      <c r="Z23" s="248"/>
    </row>
    <row r="24" spans="1:28" ht="151.5" customHeight="1" x14ac:dyDescent="0.25">
      <c r="A24" s="44" t="s">
        <v>224</v>
      </c>
      <c r="B24" s="45" t="s">
        <v>230</v>
      </c>
      <c r="C24" s="44" t="s">
        <v>287</v>
      </c>
      <c r="D24" s="44" t="s">
        <v>225</v>
      </c>
      <c r="E24" s="44" t="s">
        <v>288</v>
      </c>
      <c r="F24" s="44" t="s">
        <v>450</v>
      </c>
      <c r="G24" s="44" t="s">
        <v>451</v>
      </c>
      <c r="H24" s="44" t="s">
        <v>226</v>
      </c>
      <c r="I24" s="44" t="s">
        <v>452</v>
      </c>
      <c r="J24" s="44" t="s">
        <v>231</v>
      </c>
      <c r="K24" s="45" t="s">
        <v>229</v>
      </c>
      <c r="L24" s="45" t="s">
        <v>227</v>
      </c>
      <c r="M24" s="46" t="s">
        <v>233</v>
      </c>
      <c r="N24" s="45" t="s">
        <v>453</v>
      </c>
      <c r="O24" s="44" t="s">
        <v>454</v>
      </c>
      <c r="P24" s="44" t="s">
        <v>455</v>
      </c>
      <c r="Q24" s="44" t="s">
        <v>456</v>
      </c>
      <c r="R24" s="44" t="s">
        <v>226</v>
      </c>
      <c r="S24" s="44" t="s">
        <v>457</v>
      </c>
      <c r="T24" s="44" t="s">
        <v>458</v>
      </c>
      <c r="U24" s="44" t="s">
        <v>459</v>
      </c>
      <c r="V24" s="44" t="s">
        <v>456</v>
      </c>
      <c r="W24" s="50" t="s">
        <v>460</v>
      </c>
      <c r="X24" s="50" t="s">
        <v>461</v>
      </c>
      <c r="Y24" s="50" t="s">
        <v>462</v>
      </c>
      <c r="Z24" s="52" t="s">
        <v>234</v>
      </c>
    </row>
    <row r="25" spans="1:28" ht="16.5" customHeight="1" x14ac:dyDescent="0.25">
      <c r="A25" s="44">
        <v>1</v>
      </c>
      <c r="B25" s="45">
        <v>2</v>
      </c>
      <c r="C25" s="44">
        <v>3</v>
      </c>
      <c r="D25" s="45">
        <v>4</v>
      </c>
      <c r="E25" s="44">
        <v>5</v>
      </c>
      <c r="F25" s="45">
        <v>6</v>
      </c>
      <c r="G25" s="44">
        <v>7</v>
      </c>
      <c r="H25" s="45">
        <v>8</v>
      </c>
      <c r="I25" s="44">
        <v>9</v>
      </c>
      <c r="J25" s="45">
        <v>10</v>
      </c>
      <c r="K25" s="44">
        <v>11</v>
      </c>
      <c r="L25" s="45">
        <v>12</v>
      </c>
      <c r="M25" s="44">
        <v>13</v>
      </c>
      <c r="N25" s="45">
        <v>14</v>
      </c>
      <c r="O25" s="44">
        <v>15</v>
      </c>
      <c r="P25" s="45">
        <v>16</v>
      </c>
      <c r="Q25" s="44">
        <v>17</v>
      </c>
      <c r="R25" s="45">
        <v>18</v>
      </c>
      <c r="S25" s="44">
        <v>19</v>
      </c>
      <c r="T25" s="45">
        <v>20</v>
      </c>
      <c r="U25" s="44">
        <v>21</v>
      </c>
      <c r="V25" s="45">
        <v>22</v>
      </c>
      <c r="W25" s="44">
        <v>23</v>
      </c>
      <c r="X25" s="45">
        <v>24</v>
      </c>
      <c r="Y25" s="44">
        <v>25</v>
      </c>
      <c r="Z25" s="45">
        <v>26</v>
      </c>
    </row>
    <row r="26" spans="1:28" ht="45" x14ac:dyDescent="0.25">
      <c r="A26" s="77" t="s">
        <v>445</v>
      </c>
      <c r="B26" s="77" t="s">
        <v>445</v>
      </c>
      <c r="C26" s="77" t="s">
        <v>445</v>
      </c>
      <c r="D26" s="77" t="s">
        <v>445</v>
      </c>
      <c r="E26" s="77" t="s">
        <v>445</v>
      </c>
      <c r="F26" s="77" t="s">
        <v>445</v>
      </c>
      <c r="G26" s="77" t="s">
        <v>445</v>
      </c>
      <c r="H26" s="77" t="s">
        <v>445</v>
      </c>
      <c r="I26" s="77" t="s">
        <v>445</v>
      </c>
      <c r="J26" s="77" t="s">
        <v>445</v>
      </c>
      <c r="K26" s="77" t="s">
        <v>445</v>
      </c>
      <c r="L26" s="77" t="s">
        <v>445</v>
      </c>
      <c r="M26" s="77" t="s">
        <v>445</v>
      </c>
      <c r="N26" s="77" t="s">
        <v>445</v>
      </c>
      <c r="O26" s="77" t="s">
        <v>445</v>
      </c>
      <c r="P26" s="77" t="s">
        <v>445</v>
      </c>
      <c r="Q26" s="77" t="s">
        <v>445</v>
      </c>
      <c r="R26" s="77" t="s">
        <v>445</v>
      </c>
      <c r="S26" s="77" t="s">
        <v>445</v>
      </c>
      <c r="T26" s="77" t="s">
        <v>445</v>
      </c>
      <c r="U26" s="77" t="s">
        <v>445</v>
      </c>
      <c r="V26" s="77" t="s">
        <v>445</v>
      </c>
      <c r="W26" s="77" t="s">
        <v>445</v>
      </c>
      <c r="X26" s="77" t="s">
        <v>445</v>
      </c>
      <c r="Y26" s="77" t="s">
        <v>445</v>
      </c>
      <c r="Z26" s="77" t="s">
        <v>445</v>
      </c>
    </row>
    <row r="30" spans="1:28" x14ac:dyDescent="0.25">
      <c r="A30" s="5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zoomScaleNormal="100" workbookViewId="0">
      <selection activeCell="A5" sqref="A5:O5"/>
    </sheetView>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8" customFormat="1" ht="18.75" customHeight="1" x14ac:dyDescent="0.2">
      <c r="A1" s="14"/>
      <c r="B1" s="14"/>
      <c r="O1" s="24" t="s">
        <v>68</v>
      </c>
    </row>
    <row r="2" spans="1:28" s="8" customFormat="1" ht="18.75" customHeight="1" x14ac:dyDescent="0.3">
      <c r="A2" s="14"/>
      <c r="B2" s="14"/>
      <c r="O2" s="12" t="s">
        <v>10</v>
      </c>
    </row>
    <row r="3" spans="1:28" s="8" customFormat="1" ht="18.75" x14ac:dyDescent="0.3">
      <c r="A3" s="13"/>
      <c r="B3" s="13"/>
      <c r="O3" s="12" t="s">
        <v>67</v>
      </c>
    </row>
    <row r="4" spans="1:28" s="8" customFormat="1" ht="18.75" x14ac:dyDescent="0.3">
      <c r="A4" s="13"/>
      <c r="B4" s="13"/>
      <c r="L4" s="12"/>
    </row>
    <row r="5" spans="1:28" s="8" customFormat="1" ht="15.75" x14ac:dyDescent="0.2">
      <c r="A5" s="218" t="s">
        <v>547</v>
      </c>
      <c r="B5" s="218"/>
      <c r="C5" s="218"/>
      <c r="D5" s="218"/>
      <c r="E5" s="218"/>
      <c r="F5" s="218"/>
      <c r="G5" s="218"/>
      <c r="H5" s="218"/>
      <c r="I5" s="218"/>
      <c r="J5" s="218"/>
      <c r="K5" s="218"/>
      <c r="L5" s="218"/>
      <c r="M5" s="218"/>
      <c r="N5" s="218"/>
      <c r="O5" s="218"/>
      <c r="P5" s="72"/>
      <c r="Q5" s="72"/>
      <c r="R5" s="72"/>
      <c r="S5" s="72"/>
      <c r="T5" s="72"/>
      <c r="U5" s="72"/>
      <c r="V5" s="72"/>
      <c r="W5" s="72"/>
      <c r="X5" s="72"/>
      <c r="Y5" s="72"/>
      <c r="Z5" s="72"/>
      <c r="AA5" s="72"/>
      <c r="AB5" s="72"/>
    </row>
    <row r="6" spans="1:28" s="8" customFormat="1" ht="18.75" x14ac:dyDescent="0.3">
      <c r="A6" s="13"/>
      <c r="B6" s="13"/>
      <c r="L6" s="12"/>
    </row>
    <row r="7" spans="1:28" s="8" customFormat="1" ht="18.75" x14ac:dyDescent="0.2">
      <c r="A7" s="222" t="s">
        <v>9</v>
      </c>
      <c r="B7" s="222"/>
      <c r="C7" s="222"/>
      <c r="D7" s="222"/>
      <c r="E7" s="222"/>
      <c r="F7" s="222"/>
      <c r="G7" s="222"/>
      <c r="H7" s="222"/>
      <c r="I7" s="222"/>
      <c r="J7" s="222"/>
      <c r="K7" s="222"/>
      <c r="L7" s="222"/>
      <c r="M7" s="222"/>
      <c r="N7" s="222"/>
      <c r="O7" s="222"/>
      <c r="P7" s="10"/>
      <c r="Q7" s="10"/>
      <c r="R7" s="10"/>
      <c r="S7" s="10"/>
      <c r="T7" s="10"/>
      <c r="U7" s="10"/>
      <c r="V7" s="10"/>
      <c r="W7" s="10"/>
      <c r="X7" s="10"/>
      <c r="Y7" s="10"/>
      <c r="Z7" s="10"/>
    </row>
    <row r="8" spans="1:28" s="8" customFormat="1" ht="18.75" x14ac:dyDescent="0.2">
      <c r="A8" s="222"/>
      <c r="B8" s="222"/>
      <c r="C8" s="222"/>
      <c r="D8" s="222"/>
      <c r="E8" s="222"/>
      <c r="F8" s="222"/>
      <c r="G8" s="222"/>
      <c r="H8" s="222"/>
      <c r="I8" s="222"/>
      <c r="J8" s="222"/>
      <c r="K8" s="222"/>
      <c r="L8" s="222"/>
      <c r="M8" s="222"/>
      <c r="N8" s="222"/>
      <c r="O8" s="222"/>
      <c r="P8" s="10"/>
      <c r="Q8" s="10"/>
      <c r="R8" s="10"/>
      <c r="S8" s="10"/>
      <c r="T8" s="10"/>
      <c r="U8" s="10"/>
      <c r="V8" s="10"/>
      <c r="W8" s="10"/>
      <c r="X8" s="10"/>
      <c r="Y8" s="10"/>
      <c r="Z8" s="10"/>
    </row>
    <row r="9" spans="1:28" s="8" customFormat="1" ht="18.75" x14ac:dyDescent="0.2">
      <c r="A9" s="223" t="s">
        <v>519</v>
      </c>
      <c r="B9" s="223"/>
      <c r="C9" s="223"/>
      <c r="D9" s="223"/>
      <c r="E9" s="223"/>
      <c r="F9" s="223"/>
      <c r="G9" s="223"/>
      <c r="H9" s="223"/>
      <c r="I9" s="223"/>
      <c r="J9" s="223"/>
      <c r="K9" s="223"/>
      <c r="L9" s="223"/>
      <c r="M9" s="223"/>
      <c r="N9" s="223"/>
      <c r="O9" s="223"/>
      <c r="P9" s="10"/>
      <c r="Q9" s="10"/>
      <c r="R9" s="10"/>
      <c r="S9" s="10"/>
      <c r="T9" s="10"/>
      <c r="U9" s="10"/>
      <c r="V9" s="10"/>
      <c r="W9" s="10"/>
      <c r="X9" s="10"/>
      <c r="Y9" s="10"/>
      <c r="Z9" s="10"/>
    </row>
    <row r="10" spans="1:28" s="8" customFormat="1" ht="18.75" x14ac:dyDescent="0.2">
      <c r="A10" s="219" t="s">
        <v>8</v>
      </c>
      <c r="B10" s="219"/>
      <c r="C10" s="219"/>
      <c r="D10" s="219"/>
      <c r="E10" s="219"/>
      <c r="F10" s="219"/>
      <c r="G10" s="219"/>
      <c r="H10" s="219"/>
      <c r="I10" s="219"/>
      <c r="J10" s="219"/>
      <c r="K10" s="219"/>
      <c r="L10" s="219"/>
      <c r="M10" s="219"/>
      <c r="N10" s="219"/>
      <c r="O10" s="219"/>
      <c r="P10" s="10"/>
      <c r="Q10" s="10"/>
      <c r="R10" s="10"/>
      <c r="S10" s="10"/>
      <c r="T10" s="10"/>
      <c r="U10" s="10"/>
      <c r="V10" s="10"/>
      <c r="W10" s="10"/>
      <c r="X10" s="10"/>
      <c r="Y10" s="10"/>
      <c r="Z10" s="10"/>
    </row>
    <row r="11" spans="1:28" s="8" customFormat="1" ht="18.75" x14ac:dyDescent="0.2">
      <c r="A11" s="222"/>
      <c r="B11" s="222"/>
      <c r="C11" s="222"/>
      <c r="D11" s="222"/>
      <c r="E11" s="222"/>
      <c r="F11" s="222"/>
      <c r="G11" s="222"/>
      <c r="H11" s="222"/>
      <c r="I11" s="222"/>
      <c r="J11" s="222"/>
      <c r="K11" s="222"/>
      <c r="L11" s="222"/>
      <c r="M11" s="222"/>
      <c r="N11" s="222"/>
      <c r="O11" s="222"/>
      <c r="P11" s="10"/>
      <c r="Q11" s="10"/>
      <c r="R11" s="10"/>
      <c r="S11" s="10"/>
      <c r="T11" s="10"/>
      <c r="U11" s="10"/>
      <c r="V11" s="10"/>
      <c r="W11" s="10"/>
      <c r="X11" s="10"/>
      <c r="Y11" s="10"/>
      <c r="Z11" s="10"/>
    </row>
    <row r="12" spans="1:28" s="8" customFormat="1" ht="18.75" x14ac:dyDescent="0.2">
      <c r="A12" s="223" t="str">
        <f>'1. паспорт местоположение'!A12:C12</f>
        <v>O_СГЭС_30</v>
      </c>
      <c r="B12" s="223"/>
      <c r="C12" s="223"/>
      <c r="D12" s="223"/>
      <c r="E12" s="223"/>
      <c r="F12" s="223"/>
      <c r="G12" s="223"/>
      <c r="H12" s="223"/>
      <c r="I12" s="223"/>
      <c r="J12" s="223"/>
      <c r="K12" s="223"/>
      <c r="L12" s="223"/>
      <c r="M12" s="223"/>
      <c r="N12" s="223"/>
      <c r="O12" s="223"/>
      <c r="P12" s="10"/>
      <c r="Q12" s="10"/>
      <c r="R12" s="10"/>
      <c r="S12" s="10"/>
      <c r="T12" s="10"/>
      <c r="U12" s="10"/>
      <c r="V12" s="10"/>
      <c r="W12" s="10"/>
      <c r="X12" s="10"/>
      <c r="Y12" s="10"/>
      <c r="Z12" s="10"/>
    </row>
    <row r="13" spans="1:28" s="8" customFormat="1" ht="18.75" x14ac:dyDescent="0.2">
      <c r="A13" s="219" t="s">
        <v>7</v>
      </c>
      <c r="B13" s="219"/>
      <c r="C13" s="219"/>
      <c r="D13" s="219"/>
      <c r="E13" s="219"/>
      <c r="F13" s="219"/>
      <c r="G13" s="219"/>
      <c r="H13" s="219"/>
      <c r="I13" s="219"/>
      <c r="J13" s="219"/>
      <c r="K13" s="219"/>
      <c r="L13" s="219"/>
      <c r="M13" s="219"/>
      <c r="N13" s="219"/>
      <c r="O13" s="219"/>
      <c r="P13" s="10"/>
      <c r="Q13" s="10"/>
      <c r="R13" s="10"/>
      <c r="S13" s="10"/>
      <c r="T13" s="10"/>
      <c r="U13" s="10"/>
      <c r="V13" s="10"/>
      <c r="W13" s="10"/>
      <c r="X13" s="10"/>
      <c r="Y13" s="10"/>
      <c r="Z13" s="10"/>
    </row>
    <row r="14" spans="1:28" s="8" customFormat="1" ht="15.75" customHeight="1" x14ac:dyDescent="0.2">
      <c r="A14" s="225"/>
      <c r="B14" s="225"/>
      <c r="C14" s="225"/>
      <c r="D14" s="225"/>
      <c r="E14" s="225"/>
      <c r="F14" s="225"/>
      <c r="G14" s="225"/>
      <c r="H14" s="225"/>
      <c r="I14" s="225"/>
      <c r="J14" s="225"/>
      <c r="K14" s="225"/>
      <c r="L14" s="225"/>
      <c r="M14" s="225"/>
      <c r="N14" s="225"/>
      <c r="O14" s="225"/>
      <c r="P14" s="3"/>
      <c r="Q14" s="3"/>
      <c r="R14" s="3"/>
      <c r="S14" s="3"/>
      <c r="T14" s="3"/>
      <c r="U14" s="3"/>
      <c r="V14" s="3"/>
      <c r="W14" s="3"/>
      <c r="X14" s="3"/>
      <c r="Y14" s="3"/>
      <c r="Z14" s="3"/>
    </row>
    <row r="15" spans="1:28" s="2" customFormat="1" ht="15.75" x14ac:dyDescent="0.2">
      <c r="A15" s="223" t="str">
        <f>'1. паспорт местоположение'!A15:C15</f>
        <v>Приобретение аппарата испытания диэлектриков СКАТ-70М, 1 шт</v>
      </c>
      <c r="B15" s="223"/>
      <c r="C15" s="223"/>
      <c r="D15" s="223"/>
      <c r="E15" s="223"/>
      <c r="F15" s="223"/>
      <c r="G15" s="223"/>
      <c r="H15" s="223"/>
      <c r="I15" s="223"/>
      <c r="J15" s="223"/>
      <c r="K15" s="223"/>
      <c r="L15" s="223"/>
      <c r="M15" s="223"/>
      <c r="N15" s="223"/>
      <c r="O15" s="223"/>
      <c r="P15" s="7"/>
      <c r="Q15" s="7"/>
      <c r="R15" s="7"/>
      <c r="S15" s="7"/>
      <c r="T15" s="7"/>
      <c r="U15" s="7"/>
      <c r="V15" s="7"/>
      <c r="W15" s="7"/>
      <c r="X15" s="7"/>
      <c r="Y15" s="7"/>
      <c r="Z15" s="7"/>
    </row>
    <row r="16" spans="1:28" s="2" customFormat="1" ht="15" customHeight="1" x14ac:dyDescent="0.2">
      <c r="A16" s="219" t="s">
        <v>6</v>
      </c>
      <c r="B16" s="219"/>
      <c r="C16" s="219"/>
      <c r="D16" s="219"/>
      <c r="E16" s="219"/>
      <c r="F16" s="219"/>
      <c r="G16" s="219"/>
      <c r="H16" s="219"/>
      <c r="I16" s="219"/>
      <c r="J16" s="219"/>
      <c r="K16" s="219"/>
      <c r="L16" s="219"/>
      <c r="M16" s="219"/>
      <c r="N16" s="219"/>
      <c r="O16" s="219"/>
      <c r="P16" s="5"/>
      <c r="Q16" s="5"/>
      <c r="R16" s="5"/>
      <c r="S16" s="5"/>
      <c r="T16" s="5"/>
      <c r="U16" s="5"/>
      <c r="V16" s="5"/>
      <c r="W16" s="5"/>
      <c r="X16" s="5"/>
      <c r="Y16" s="5"/>
      <c r="Z16" s="5"/>
    </row>
    <row r="17" spans="1:26" s="2" customFormat="1" ht="15" customHeight="1" x14ac:dyDescent="0.2">
      <c r="A17" s="225"/>
      <c r="B17" s="225"/>
      <c r="C17" s="225"/>
      <c r="D17" s="225"/>
      <c r="E17" s="225"/>
      <c r="F17" s="225"/>
      <c r="G17" s="225"/>
      <c r="H17" s="225"/>
      <c r="I17" s="225"/>
      <c r="J17" s="225"/>
      <c r="K17" s="225"/>
      <c r="L17" s="225"/>
      <c r="M17" s="225"/>
      <c r="N17" s="225"/>
      <c r="O17" s="225"/>
      <c r="P17" s="3"/>
      <c r="Q17" s="3"/>
      <c r="R17" s="3"/>
      <c r="S17" s="3"/>
      <c r="T17" s="3"/>
      <c r="U17" s="3"/>
      <c r="V17" s="3"/>
      <c r="W17" s="3"/>
    </row>
    <row r="18" spans="1:26" s="2" customFormat="1" ht="91.5" customHeight="1" x14ac:dyDescent="0.2">
      <c r="A18" s="252" t="s">
        <v>405</v>
      </c>
      <c r="B18" s="252"/>
      <c r="C18" s="252"/>
      <c r="D18" s="252"/>
      <c r="E18" s="252"/>
      <c r="F18" s="252"/>
      <c r="G18" s="252"/>
      <c r="H18" s="252"/>
      <c r="I18" s="252"/>
      <c r="J18" s="252"/>
      <c r="K18" s="252"/>
      <c r="L18" s="252"/>
      <c r="M18" s="252"/>
      <c r="N18" s="252"/>
      <c r="O18" s="252"/>
      <c r="P18" s="6"/>
      <c r="Q18" s="6"/>
      <c r="R18" s="6"/>
      <c r="S18" s="6"/>
      <c r="T18" s="6"/>
      <c r="U18" s="6"/>
      <c r="V18" s="6"/>
      <c r="W18" s="6"/>
      <c r="X18" s="6"/>
      <c r="Y18" s="6"/>
      <c r="Z18" s="6"/>
    </row>
    <row r="19" spans="1:26" s="2" customFormat="1" ht="78" customHeight="1" x14ac:dyDescent="0.2">
      <c r="A19" s="227" t="s">
        <v>5</v>
      </c>
      <c r="B19" s="227" t="s">
        <v>87</v>
      </c>
      <c r="C19" s="227" t="s">
        <v>86</v>
      </c>
      <c r="D19" s="227" t="s">
        <v>75</v>
      </c>
      <c r="E19" s="253" t="s">
        <v>85</v>
      </c>
      <c r="F19" s="254"/>
      <c r="G19" s="254"/>
      <c r="H19" s="254"/>
      <c r="I19" s="255"/>
      <c r="J19" s="227" t="s">
        <v>84</v>
      </c>
      <c r="K19" s="227"/>
      <c r="L19" s="227"/>
      <c r="M19" s="227"/>
      <c r="N19" s="227"/>
      <c r="O19" s="227"/>
      <c r="P19" s="3"/>
      <c r="Q19" s="3"/>
      <c r="R19" s="3"/>
      <c r="S19" s="3"/>
      <c r="T19" s="3"/>
      <c r="U19" s="3"/>
      <c r="V19" s="3"/>
      <c r="W19" s="3"/>
    </row>
    <row r="20" spans="1:26" s="2" customFormat="1" ht="51" customHeight="1" x14ac:dyDescent="0.2">
      <c r="A20" s="227"/>
      <c r="B20" s="227"/>
      <c r="C20" s="227"/>
      <c r="D20" s="227"/>
      <c r="E20" s="27" t="s">
        <v>83</v>
      </c>
      <c r="F20" s="27" t="s">
        <v>82</v>
      </c>
      <c r="G20" s="27" t="s">
        <v>81</v>
      </c>
      <c r="H20" s="27" t="s">
        <v>80</v>
      </c>
      <c r="I20" s="27" t="s">
        <v>79</v>
      </c>
      <c r="J20" s="27" t="s">
        <v>78</v>
      </c>
      <c r="K20" s="27" t="s">
        <v>4</v>
      </c>
      <c r="L20" s="34" t="s">
        <v>3</v>
      </c>
      <c r="M20" s="33" t="s">
        <v>222</v>
      </c>
      <c r="N20" s="33" t="s">
        <v>77</v>
      </c>
      <c r="O20" s="33" t="s">
        <v>76</v>
      </c>
      <c r="P20" s="3"/>
      <c r="Q20" s="3"/>
      <c r="R20" s="3"/>
      <c r="S20" s="3"/>
      <c r="T20" s="3"/>
      <c r="U20" s="3"/>
      <c r="V20" s="3"/>
      <c r="W20" s="3"/>
    </row>
    <row r="21" spans="1:26" s="2"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x14ac:dyDescent="0.2">
      <c r="A22" s="18" t="s">
        <v>448</v>
      </c>
      <c r="B22" s="32" t="s">
        <v>448</v>
      </c>
      <c r="C22" s="21" t="s">
        <v>448</v>
      </c>
      <c r="D22" s="21" t="s">
        <v>448</v>
      </c>
      <c r="E22" s="21" t="s">
        <v>448</v>
      </c>
      <c r="F22" s="21" t="s">
        <v>448</v>
      </c>
      <c r="G22" s="21" t="s">
        <v>448</v>
      </c>
      <c r="H22" s="21" t="s">
        <v>448</v>
      </c>
      <c r="I22" s="21" t="s">
        <v>448</v>
      </c>
      <c r="J22" s="30" t="s">
        <v>448</v>
      </c>
      <c r="K22" s="30" t="s">
        <v>448</v>
      </c>
      <c r="L22" s="4" t="s">
        <v>448</v>
      </c>
      <c r="M22" s="4" t="s">
        <v>448</v>
      </c>
      <c r="N22" s="4" t="s">
        <v>448</v>
      </c>
      <c r="O22" s="4" t="s">
        <v>448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114"/>
  <sheetViews>
    <sheetView view="pageBreakPreview" topLeftCell="A49" zoomScale="60" zoomScaleNormal="50" workbookViewId="0">
      <selection activeCell="I14" sqref="I14"/>
    </sheetView>
  </sheetViews>
  <sheetFormatPr defaultColWidth="9.140625" defaultRowHeight="15" x14ac:dyDescent="0.25"/>
  <cols>
    <col min="1" max="1" width="44.42578125" customWidth="1"/>
    <col min="2" max="2" width="14.7109375" customWidth="1"/>
    <col min="3" max="3" width="15.85546875" customWidth="1"/>
    <col min="4" max="4" width="16.28515625" customWidth="1"/>
    <col min="5" max="5" width="15" customWidth="1"/>
    <col min="6" max="6" width="17.42578125" customWidth="1"/>
    <col min="7" max="7" width="16" customWidth="1"/>
    <col min="8" max="9" width="14" bestFit="1" customWidth="1"/>
    <col min="10" max="10" width="13.85546875" customWidth="1"/>
    <col min="11" max="12" width="14" bestFit="1" customWidth="1"/>
    <col min="13" max="14" width="17.140625" customWidth="1"/>
    <col min="15" max="18" width="16" customWidth="1"/>
    <col min="19" max="23" width="14.85546875" customWidth="1"/>
    <col min="24" max="29" width="9.140625" style="212"/>
    <col min="257" max="257" width="44.42578125" customWidth="1"/>
    <col min="258" max="258" width="14.7109375" customWidth="1"/>
    <col min="259" max="259" width="15.85546875" customWidth="1"/>
    <col min="260" max="260" width="16.28515625" customWidth="1"/>
    <col min="261" max="261" width="15" customWidth="1"/>
    <col min="262" max="262" width="17.42578125" customWidth="1"/>
    <col min="263" max="263" width="16" customWidth="1"/>
    <col min="264" max="265" width="14" bestFit="1" customWidth="1"/>
    <col min="266" max="266" width="13.85546875" customWidth="1"/>
    <col min="267" max="268" width="14" bestFit="1" customWidth="1"/>
    <col min="269" max="270" width="17.140625" customWidth="1"/>
    <col min="271" max="274" width="16" customWidth="1"/>
    <col min="275" max="279" width="14.85546875" customWidth="1"/>
    <col min="513" max="513" width="44.42578125" customWidth="1"/>
    <col min="514" max="514" width="14.7109375" customWidth="1"/>
    <col min="515" max="515" width="15.85546875" customWidth="1"/>
    <col min="516" max="516" width="16.28515625" customWidth="1"/>
    <col min="517" max="517" width="15" customWidth="1"/>
    <col min="518" max="518" width="17.42578125" customWidth="1"/>
    <col min="519" max="519" width="16" customWidth="1"/>
    <col min="520" max="521" width="14" bestFit="1" customWidth="1"/>
    <col min="522" max="522" width="13.85546875" customWidth="1"/>
    <col min="523" max="524" width="14" bestFit="1" customWidth="1"/>
    <col min="525" max="526" width="17.140625" customWidth="1"/>
    <col min="527" max="530" width="16" customWidth="1"/>
    <col min="531" max="535" width="14.85546875" customWidth="1"/>
    <col min="769" max="769" width="44.42578125" customWidth="1"/>
    <col min="770" max="770" width="14.7109375" customWidth="1"/>
    <col min="771" max="771" width="15.85546875" customWidth="1"/>
    <col min="772" max="772" width="16.28515625" customWidth="1"/>
    <col min="773" max="773" width="15" customWidth="1"/>
    <col min="774" max="774" width="17.42578125" customWidth="1"/>
    <col min="775" max="775" width="16" customWidth="1"/>
    <col min="776" max="777" width="14" bestFit="1" customWidth="1"/>
    <col min="778" max="778" width="13.85546875" customWidth="1"/>
    <col min="779" max="780" width="14" bestFit="1" customWidth="1"/>
    <col min="781" max="782" width="17.140625" customWidth="1"/>
    <col min="783" max="786" width="16" customWidth="1"/>
    <col min="787" max="791" width="14.85546875" customWidth="1"/>
    <col min="1025" max="1025" width="44.42578125" customWidth="1"/>
    <col min="1026" max="1026" width="14.7109375" customWidth="1"/>
    <col min="1027" max="1027" width="15.85546875" customWidth="1"/>
    <col min="1028" max="1028" width="16.28515625" customWidth="1"/>
    <col min="1029" max="1029" width="15" customWidth="1"/>
    <col min="1030" max="1030" width="17.42578125" customWidth="1"/>
    <col min="1031" max="1031" width="16" customWidth="1"/>
    <col min="1032" max="1033" width="14" bestFit="1" customWidth="1"/>
    <col min="1034" max="1034" width="13.85546875" customWidth="1"/>
    <col min="1035" max="1036" width="14" bestFit="1" customWidth="1"/>
    <col min="1037" max="1038" width="17.140625" customWidth="1"/>
    <col min="1039" max="1042" width="16" customWidth="1"/>
    <col min="1043" max="1047" width="14.85546875" customWidth="1"/>
    <col min="1281" max="1281" width="44.42578125" customWidth="1"/>
    <col min="1282" max="1282" width="14.7109375" customWidth="1"/>
    <col min="1283" max="1283" width="15.85546875" customWidth="1"/>
    <col min="1284" max="1284" width="16.28515625" customWidth="1"/>
    <col min="1285" max="1285" width="15" customWidth="1"/>
    <col min="1286" max="1286" width="17.42578125" customWidth="1"/>
    <col min="1287" max="1287" width="16" customWidth="1"/>
    <col min="1288" max="1289" width="14" bestFit="1" customWidth="1"/>
    <col min="1290" max="1290" width="13.85546875" customWidth="1"/>
    <col min="1291" max="1292" width="14" bestFit="1" customWidth="1"/>
    <col min="1293" max="1294" width="17.140625" customWidth="1"/>
    <col min="1295" max="1298" width="16" customWidth="1"/>
    <col min="1299" max="1303" width="14.85546875" customWidth="1"/>
    <col min="1537" max="1537" width="44.42578125" customWidth="1"/>
    <col min="1538" max="1538" width="14.7109375" customWidth="1"/>
    <col min="1539" max="1539" width="15.85546875" customWidth="1"/>
    <col min="1540" max="1540" width="16.28515625" customWidth="1"/>
    <col min="1541" max="1541" width="15" customWidth="1"/>
    <col min="1542" max="1542" width="17.42578125" customWidth="1"/>
    <col min="1543" max="1543" width="16" customWidth="1"/>
    <col min="1544" max="1545" width="14" bestFit="1" customWidth="1"/>
    <col min="1546" max="1546" width="13.85546875" customWidth="1"/>
    <col min="1547" max="1548" width="14" bestFit="1" customWidth="1"/>
    <col min="1549" max="1550" width="17.140625" customWidth="1"/>
    <col min="1551" max="1554" width="16" customWidth="1"/>
    <col min="1555" max="1559" width="14.85546875" customWidth="1"/>
    <col min="1793" max="1793" width="44.42578125" customWidth="1"/>
    <col min="1794" max="1794" width="14.7109375" customWidth="1"/>
    <col min="1795" max="1795" width="15.85546875" customWidth="1"/>
    <col min="1796" max="1796" width="16.28515625" customWidth="1"/>
    <col min="1797" max="1797" width="15" customWidth="1"/>
    <col min="1798" max="1798" width="17.42578125" customWidth="1"/>
    <col min="1799" max="1799" width="16" customWidth="1"/>
    <col min="1800" max="1801" width="14" bestFit="1" customWidth="1"/>
    <col min="1802" max="1802" width="13.85546875" customWidth="1"/>
    <col min="1803" max="1804" width="14" bestFit="1" customWidth="1"/>
    <col min="1805" max="1806" width="17.140625" customWidth="1"/>
    <col min="1807" max="1810" width="16" customWidth="1"/>
    <col min="1811" max="1815" width="14.85546875" customWidth="1"/>
    <col min="2049" max="2049" width="44.42578125" customWidth="1"/>
    <col min="2050" max="2050" width="14.7109375" customWidth="1"/>
    <col min="2051" max="2051" width="15.85546875" customWidth="1"/>
    <col min="2052" max="2052" width="16.28515625" customWidth="1"/>
    <col min="2053" max="2053" width="15" customWidth="1"/>
    <col min="2054" max="2054" width="17.42578125" customWidth="1"/>
    <col min="2055" max="2055" width="16" customWidth="1"/>
    <col min="2056" max="2057" width="14" bestFit="1" customWidth="1"/>
    <col min="2058" max="2058" width="13.85546875" customWidth="1"/>
    <col min="2059" max="2060" width="14" bestFit="1" customWidth="1"/>
    <col min="2061" max="2062" width="17.140625" customWidth="1"/>
    <col min="2063" max="2066" width="16" customWidth="1"/>
    <col min="2067" max="2071" width="14.85546875" customWidth="1"/>
    <col min="2305" max="2305" width="44.42578125" customWidth="1"/>
    <col min="2306" max="2306" width="14.7109375" customWidth="1"/>
    <col min="2307" max="2307" width="15.85546875" customWidth="1"/>
    <col min="2308" max="2308" width="16.28515625" customWidth="1"/>
    <col min="2309" max="2309" width="15" customWidth="1"/>
    <col min="2310" max="2310" width="17.42578125" customWidth="1"/>
    <col min="2311" max="2311" width="16" customWidth="1"/>
    <col min="2312" max="2313" width="14" bestFit="1" customWidth="1"/>
    <col min="2314" max="2314" width="13.85546875" customWidth="1"/>
    <col min="2315" max="2316" width="14" bestFit="1" customWidth="1"/>
    <col min="2317" max="2318" width="17.140625" customWidth="1"/>
    <col min="2319" max="2322" width="16" customWidth="1"/>
    <col min="2323" max="2327" width="14.85546875" customWidth="1"/>
    <col min="2561" max="2561" width="44.42578125" customWidth="1"/>
    <col min="2562" max="2562" width="14.7109375" customWidth="1"/>
    <col min="2563" max="2563" width="15.85546875" customWidth="1"/>
    <col min="2564" max="2564" width="16.28515625" customWidth="1"/>
    <col min="2565" max="2565" width="15" customWidth="1"/>
    <col min="2566" max="2566" width="17.42578125" customWidth="1"/>
    <col min="2567" max="2567" width="16" customWidth="1"/>
    <col min="2568" max="2569" width="14" bestFit="1" customWidth="1"/>
    <col min="2570" max="2570" width="13.85546875" customWidth="1"/>
    <col min="2571" max="2572" width="14" bestFit="1" customWidth="1"/>
    <col min="2573" max="2574" width="17.140625" customWidth="1"/>
    <col min="2575" max="2578" width="16" customWidth="1"/>
    <col min="2579" max="2583" width="14.85546875" customWidth="1"/>
    <col min="2817" max="2817" width="44.42578125" customWidth="1"/>
    <col min="2818" max="2818" width="14.7109375" customWidth="1"/>
    <col min="2819" max="2819" width="15.85546875" customWidth="1"/>
    <col min="2820" max="2820" width="16.28515625" customWidth="1"/>
    <col min="2821" max="2821" width="15" customWidth="1"/>
    <col min="2822" max="2822" width="17.42578125" customWidth="1"/>
    <col min="2823" max="2823" width="16" customWidth="1"/>
    <col min="2824" max="2825" width="14" bestFit="1" customWidth="1"/>
    <col min="2826" max="2826" width="13.85546875" customWidth="1"/>
    <col min="2827" max="2828" width="14" bestFit="1" customWidth="1"/>
    <col min="2829" max="2830" width="17.140625" customWidth="1"/>
    <col min="2831" max="2834" width="16" customWidth="1"/>
    <col min="2835" max="2839" width="14.85546875" customWidth="1"/>
    <col min="3073" max="3073" width="44.42578125" customWidth="1"/>
    <col min="3074" max="3074" width="14.7109375" customWidth="1"/>
    <col min="3075" max="3075" width="15.85546875" customWidth="1"/>
    <col min="3076" max="3076" width="16.28515625" customWidth="1"/>
    <col min="3077" max="3077" width="15" customWidth="1"/>
    <col min="3078" max="3078" width="17.42578125" customWidth="1"/>
    <col min="3079" max="3079" width="16" customWidth="1"/>
    <col min="3080" max="3081" width="14" bestFit="1" customWidth="1"/>
    <col min="3082" max="3082" width="13.85546875" customWidth="1"/>
    <col min="3083" max="3084" width="14" bestFit="1" customWidth="1"/>
    <col min="3085" max="3086" width="17.140625" customWidth="1"/>
    <col min="3087" max="3090" width="16" customWidth="1"/>
    <col min="3091" max="3095" width="14.85546875" customWidth="1"/>
    <col min="3329" max="3329" width="44.42578125" customWidth="1"/>
    <col min="3330" max="3330" width="14.7109375" customWidth="1"/>
    <col min="3331" max="3331" width="15.85546875" customWidth="1"/>
    <col min="3332" max="3332" width="16.28515625" customWidth="1"/>
    <col min="3333" max="3333" width="15" customWidth="1"/>
    <col min="3334" max="3334" width="17.42578125" customWidth="1"/>
    <col min="3335" max="3335" width="16" customWidth="1"/>
    <col min="3336" max="3337" width="14" bestFit="1" customWidth="1"/>
    <col min="3338" max="3338" width="13.85546875" customWidth="1"/>
    <col min="3339" max="3340" width="14" bestFit="1" customWidth="1"/>
    <col min="3341" max="3342" width="17.140625" customWidth="1"/>
    <col min="3343" max="3346" width="16" customWidth="1"/>
    <col min="3347" max="3351" width="14.85546875" customWidth="1"/>
    <col min="3585" max="3585" width="44.42578125" customWidth="1"/>
    <col min="3586" max="3586" width="14.7109375" customWidth="1"/>
    <col min="3587" max="3587" width="15.85546875" customWidth="1"/>
    <col min="3588" max="3588" width="16.28515625" customWidth="1"/>
    <col min="3589" max="3589" width="15" customWidth="1"/>
    <col min="3590" max="3590" width="17.42578125" customWidth="1"/>
    <col min="3591" max="3591" width="16" customWidth="1"/>
    <col min="3592" max="3593" width="14" bestFit="1" customWidth="1"/>
    <col min="3594" max="3594" width="13.85546875" customWidth="1"/>
    <col min="3595" max="3596" width="14" bestFit="1" customWidth="1"/>
    <col min="3597" max="3598" width="17.140625" customWidth="1"/>
    <col min="3599" max="3602" width="16" customWidth="1"/>
    <col min="3603" max="3607" width="14.85546875" customWidth="1"/>
    <col min="3841" max="3841" width="44.42578125" customWidth="1"/>
    <col min="3842" max="3842" width="14.7109375" customWidth="1"/>
    <col min="3843" max="3843" width="15.85546875" customWidth="1"/>
    <col min="3844" max="3844" width="16.28515625" customWidth="1"/>
    <col min="3845" max="3845" width="15" customWidth="1"/>
    <col min="3846" max="3846" width="17.42578125" customWidth="1"/>
    <col min="3847" max="3847" width="16" customWidth="1"/>
    <col min="3848" max="3849" width="14" bestFit="1" customWidth="1"/>
    <col min="3850" max="3850" width="13.85546875" customWidth="1"/>
    <col min="3851" max="3852" width="14" bestFit="1" customWidth="1"/>
    <col min="3853" max="3854" width="17.140625" customWidth="1"/>
    <col min="3855" max="3858" width="16" customWidth="1"/>
    <col min="3859" max="3863" width="14.85546875" customWidth="1"/>
    <col min="4097" max="4097" width="44.42578125" customWidth="1"/>
    <col min="4098" max="4098" width="14.7109375" customWidth="1"/>
    <col min="4099" max="4099" width="15.85546875" customWidth="1"/>
    <col min="4100" max="4100" width="16.28515625" customWidth="1"/>
    <col min="4101" max="4101" width="15" customWidth="1"/>
    <col min="4102" max="4102" width="17.42578125" customWidth="1"/>
    <col min="4103" max="4103" width="16" customWidth="1"/>
    <col min="4104" max="4105" width="14" bestFit="1" customWidth="1"/>
    <col min="4106" max="4106" width="13.85546875" customWidth="1"/>
    <col min="4107" max="4108" width="14" bestFit="1" customWidth="1"/>
    <col min="4109" max="4110" width="17.140625" customWidth="1"/>
    <col min="4111" max="4114" width="16" customWidth="1"/>
    <col min="4115" max="4119" width="14.85546875" customWidth="1"/>
    <col min="4353" max="4353" width="44.42578125" customWidth="1"/>
    <col min="4354" max="4354" width="14.7109375" customWidth="1"/>
    <col min="4355" max="4355" width="15.85546875" customWidth="1"/>
    <col min="4356" max="4356" width="16.28515625" customWidth="1"/>
    <col min="4357" max="4357" width="15" customWidth="1"/>
    <col min="4358" max="4358" width="17.42578125" customWidth="1"/>
    <col min="4359" max="4359" width="16" customWidth="1"/>
    <col min="4360" max="4361" width="14" bestFit="1" customWidth="1"/>
    <col min="4362" max="4362" width="13.85546875" customWidth="1"/>
    <col min="4363" max="4364" width="14" bestFit="1" customWidth="1"/>
    <col min="4365" max="4366" width="17.140625" customWidth="1"/>
    <col min="4367" max="4370" width="16" customWidth="1"/>
    <col min="4371" max="4375" width="14.85546875" customWidth="1"/>
    <col min="4609" max="4609" width="44.42578125" customWidth="1"/>
    <col min="4610" max="4610" width="14.7109375" customWidth="1"/>
    <col min="4611" max="4611" width="15.85546875" customWidth="1"/>
    <col min="4612" max="4612" width="16.28515625" customWidth="1"/>
    <col min="4613" max="4613" width="15" customWidth="1"/>
    <col min="4614" max="4614" width="17.42578125" customWidth="1"/>
    <col min="4615" max="4615" width="16" customWidth="1"/>
    <col min="4616" max="4617" width="14" bestFit="1" customWidth="1"/>
    <col min="4618" max="4618" width="13.85546875" customWidth="1"/>
    <col min="4619" max="4620" width="14" bestFit="1" customWidth="1"/>
    <col min="4621" max="4622" width="17.140625" customWidth="1"/>
    <col min="4623" max="4626" width="16" customWidth="1"/>
    <col min="4627" max="4631" width="14.85546875" customWidth="1"/>
    <col min="4865" max="4865" width="44.42578125" customWidth="1"/>
    <col min="4866" max="4866" width="14.7109375" customWidth="1"/>
    <col min="4867" max="4867" width="15.85546875" customWidth="1"/>
    <col min="4868" max="4868" width="16.28515625" customWidth="1"/>
    <col min="4869" max="4869" width="15" customWidth="1"/>
    <col min="4870" max="4870" width="17.42578125" customWidth="1"/>
    <col min="4871" max="4871" width="16" customWidth="1"/>
    <col min="4872" max="4873" width="14" bestFit="1" customWidth="1"/>
    <col min="4874" max="4874" width="13.85546875" customWidth="1"/>
    <col min="4875" max="4876" width="14" bestFit="1" customWidth="1"/>
    <col min="4877" max="4878" width="17.140625" customWidth="1"/>
    <col min="4879" max="4882" width="16" customWidth="1"/>
    <col min="4883" max="4887" width="14.85546875" customWidth="1"/>
    <col min="5121" max="5121" width="44.42578125" customWidth="1"/>
    <col min="5122" max="5122" width="14.7109375" customWidth="1"/>
    <col min="5123" max="5123" width="15.85546875" customWidth="1"/>
    <col min="5124" max="5124" width="16.28515625" customWidth="1"/>
    <col min="5125" max="5125" width="15" customWidth="1"/>
    <col min="5126" max="5126" width="17.42578125" customWidth="1"/>
    <col min="5127" max="5127" width="16" customWidth="1"/>
    <col min="5128" max="5129" width="14" bestFit="1" customWidth="1"/>
    <col min="5130" max="5130" width="13.85546875" customWidth="1"/>
    <col min="5131" max="5132" width="14" bestFit="1" customWidth="1"/>
    <col min="5133" max="5134" width="17.140625" customWidth="1"/>
    <col min="5135" max="5138" width="16" customWidth="1"/>
    <col min="5139" max="5143" width="14.85546875" customWidth="1"/>
    <col min="5377" max="5377" width="44.42578125" customWidth="1"/>
    <col min="5378" max="5378" width="14.7109375" customWidth="1"/>
    <col min="5379" max="5379" width="15.85546875" customWidth="1"/>
    <col min="5380" max="5380" width="16.28515625" customWidth="1"/>
    <col min="5381" max="5381" width="15" customWidth="1"/>
    <col min="5382" max="5382" width="17.42578125" customWidth="1"/>
    <col min="5383" max="5383" width="16" customWidth="1"/>
    <col min="5384" max="5385" width="14" bestFit="1" customWidth="1"/>
    <col min="5386" max="5386" width="13.85546875" customWidth="1"/>
    <col min="5387" max="5388" width="14" bestFit="1" customWidth="1"/>
    <col min="5389" max="5390" width="17.140625" customWidth="1"/>
    <col min="5391" max="5394" width="16" customWidth="1"/>
    <col min="5395" max="5399" width="14.85546875" customWidth="1"/>
    <col min="5633" max="5633" width="44.42578125" customWidth="1"/>
    <col min="5634" max="5634" width="14.7109375" customWidth="1"/>
    <col min="5635" max="5635" width="15.85546875" customWidth="1"/>
    <col min="5636" max="5636" width="16.28515625" customWidth="1"/>
    <col min="5637" max="5637" width="15" customWidth="1"/>
    <col min="5638" max="5638" width="17.42578125" customWidth="1"/>
    <col min="5639" max="5639" width="16" customWidth="1"/>
    <col min="5640" max="5641" width="14" bestFit="1" customWidth="1"/>
    <col min="5642" max="5642" width="13.85546875" customWidth="1"/>
    <col min="5643" max="5644" width="14" bestFit="1" customWidth="1"/>
    <col min="5645" max="5646" width="17.140625" customWidth="1"/>
    <col min="5647" max="5650" width="16" customWidth="1"/>
    <col min="5651" max="5655" width="14.85546875" customWidth="1"/>
    <col min="5889" max="5889" width="44.42578125" customWidth="1"/>
    <col min="5890" max="5890" width="14.7109375" customWidth="1"/>
    <col min="5891" max="5891" width="15.85546875" customWidth="1"/>
    <col min="5892" max="5892" width="16.28515625" customWidth="1"/>
    <col min="5893" max="5893" width="15" customWidth="1"/>
    <col min="5894" max="5894" width="17.42578125" customWidth="1"/>
    <col min="5895" max="5895" width="16" customWidth="1"/>
    <col min="5896" max="5897" width="14" bestFit="1" customWidth="1"/>
    <col min="5898" max="5898" width="13.85546875" customWidth="1"/>
    <col min="5899" max="5900" width="14" bestFit="1" customWidth="1"/>
    <col min="5901" max="5902" width="17.140625" customWidth="1"/>
    <col min="5903" max="5906" width="16" customWidth="1"/>
    <col min="5907" max="5911" width="14.85546875" customWidth="1"/>
    <col min="6145" max="6145" width="44.42578125" customWidth="1"/>
    <col min="6146" max="6146" width="14.7109375" customWidth="1"/>
    <col min="6147" max="6147" width="15.85546875" customWidth="1"/>
    <col min="6148" max="6148" width="16.28515625" customWidth="1"/>
    <col min="6149" max="6149" width="15" customWidth="1"/>
    <col min="6150" max="6150" width="17.42578125" customWidth="1"/>
    <col min="6151" max="6151" width="16" customWidth="1"/>
    <col min="6152" max="6153" width="14" bestFit="1" customWidth="1"/>
    <col min="6154" max="6154" width="13.85546875" customWidth="1"/>
    <col min="6155" max="6156" width="14" bestFit="1" customWidth="1"/>
    <col min="6157" max="6158" width="17.140625" customWidth="1"/>
    <col min="6159" max="6162" width="16" customWidth="1"/>
    <col min="6163" max="6167" width="14.85546875" customWidth="1"/>
    <col min="6401" max="6401" width="44.42578125" customWidth="1"/>
    <col min="6402" max="6402" width="14.7109375" customWidth="1"/>
    <col min="6403" max="6403" width="15.85546875" customWidth="1"/>
    <col min="6404" max="6404" width="16.28515625" customWidth="1"/>
    <col min="6405" max="6405" width="15" customWidth="1"/>
    <col min="6406" max="6406" width="17.42578125" customWidth="1"/>
    <col min="6407" max="6407" width="16" customWidth="1"/>
    <col min="6408" max="6409" width="14" bestFit="1" customWidth="1"/>
    <col min="6410" max="6410" width="13.85546875" customWidth="1"/>
    <col min="6411" max="6412" width="14" bestFit="1" customWidth="1"/>
    <col min="6413" max="6414" width="17.140625" customWidth="1"/>
    <col min="6415" max="6418" width="16" customWidth="1"/>
    <col min="6419" max="6423" width="14.85546875" customWidth="1"/>
    <col min="6657" max="6657" width="44.42578125" customWidth="1"/>
    <col min="6658" max="6658" width="14.7109375" customWidth="1"/>
    <col min="6659" max="6659" width="15.85546875" customWidth="1"/>
    <col min="6660" max="6660" width="16.28515625" customWidth="1"/>
    <col min="6661" max="6661" width="15" customWidth="1"/>
    <col min="6662" max="6662" width="17.42578125" customWidth="1"/>
    <col min="6663" max="6663" width="16" customWidth="1"/>
    <col min="6664" max="6665" width="14" bestFit="1" customWidth="1"/>
    <col min="6666" max="6666" width="13.85546875" customWidth="1"/>
    <col min="6667" max="6668" width="14" bestFit="1" customWidth="1"/>
    <col min="6669" max="6670" width="17.140625" customWidth="1"/>
    <col min="6671" max="6674" width="16" customWidth="1"/>
    <col min="6675" max="6679" width="14.85546875" customWidth="1"/>
    <col min="6913" max="6913" width="44.42578125" customWidth="1"/>
    <col min="6914" max="6914" width="14.7109375" customWidth="1"/>
    <col min="6915" max="6915" width="15.85546875" customWidth="1"/>
    <col min="6916" max="6916" width="16.28515625" customWidth="1"/>
    <col min="6917" max="6917" width="15" customWidth="1"/>
    <col min="6918" max="6918" width="17.42578125" customWidth="1"/>
    <col min="6919" max="6919" width="16" customWidth="1"/>
    <col min="6920" max="6921" width="14" bestFit="1" customWidth="1"/>
    <col min="6922" max="6922" width="13.85546875" customWidth="1"/>
    <col min="6923" max="6924" width="14" bestFit="1" customWidth="1"/>
    <col min="6925" max="6926" width="17.140625" customWidth="1"/>
    <col min="6927" max="6930" width="16" customWidth="1"/>
    <col min="6931" max="6935" width="14.85546875" customWidth="1"/>
    <col min="7169" max="7169" width="44.42578125" customWidth="1"/>
    <col min="7170" max="7170" width="14.7109375" customWidth="1"/>
    <col min="7171" max="7171" width="15.85546875" customWidth="1"/>
    <col min="7172" max="7172" width="16.28515625" customWidth="1"/>
    <col min="7173" max="7173" width="15" customWidth="1"/>
    <col min="7174" max="7174" width="17.42578125" customWidth="1"/>
    <col min="7175" max="7175" width="16" customWidth="1"/>
    <col min="7176" max="7177" width="14" bestFit="1" customWidth="1"/>
    <col min="7178" max="7178" width="13.85546875" customWidth="1"/>
    <col min="7179" max="7180" width="14" bestFit="1" customWidth="1"/>
    <col min="7181" max="7182" width="17.140625" customWidth="1"/>
    <col min="7183" max="7186" width="16" customWidth="1"/>
    <col min="7187" max="7191" width="14.85546875" customWidth="1"/>
    <col min="7425" max="7425" width="44.42578125" customWidth="1"/>
    <col min="7426" max="7426" width="14.7109375" customWidth="1"/>
    <col min="7427" max="7427" width="15.85546875" customWidth="1"/>
    <col min="7428" max="7428" width="16.28515625" customWidth="1"/>
    <col min="7429" max="7429" width="15" customWidth="1"/>
    <col min="7430" max="7430" width="17.42578125" customWidth="1"/>
    <col min="7431" max="7431" width="16" customWidth="1"/>
    <col min="7432" max="7433" width="14" bestFit="1" customWidth="1"/>
    <col min="7434" max="7434" width="13.85546875" customWidth="1"/>
    <col min="7435" max="7436" width="14" bestFit="1" customWidth="1"/>
    <col min="7437" max="7438" width="17.140625" customWidth="1"/>
    <col min="7439" max="7442" width="16" customWidth="1"/>
    <col min="7443" max="7447" width="14.85546875" customWidth="1"/>
    <col min="7681" max="7681" width="44.42578125" customWidth="1"/>
    <col min="7682" max="7682" width="14.7109375" customWidth="1"/>
    <col min="7683" max="7683" width="15.85546875" customWidth="1"/>
    <col min="7684" max="7684" width="16.28515625" customWidth="1"/>
    <col min="7685" max="7685" width="15" customWidth="1"/>
    <col min="7686" max="7686" width="17.42578125" customWidth="1"/>
    <col min="7687" max="7687" width="16" customWidth="1"/>
    <col min="7688" max="7689" width="14" bestFit="1" customWidth="1"/>
    <col min="7690" max="7690" width="13.85546875" customWidth="1"/>
    <col min="7691" max="7692" width="14" bestFit="1" customWidth="1"/>
    <col min="7693" max="7694" width="17.140625" customWidth="1"/>
    <col min="7695" max="7698" width="16" customWidth="1"/>
    <col min="7699" max="7703" width="14.85546875" customWidth="1"/>
    <col min="7937" max="7937" width="44.42578125" customWidth="1"/>
    <col min="7938" max="7938" width="14.7109375" customWidth="1"/>
    <col min="7939" max="7939" width="15.85546875" customWidth="1"/>
    <col min="7940" max="7940" width="16.28515625" customWidth="1"/>
    <col min="7941" max="7941" width="15" customWidth="1"/>
    <col min="7942" max="7942" width="17.42578125" customWidth="1"/>
    <col min="7943" max="7943" width="16" customWidth="1"/>
    <col min="7944" max="7945" width="14" bestFit="1" customWidth="1"/>
    <col min="7946" max="7946" width="13.85546875" customWidth="1"/>
    <col min="7947" max="7948" width="14" bestFit="1" customWidth="1"/>
    <col min="7949" max="7950" width="17.140625" customWidth="1"/>
    <col min="7951" max="7954" width="16" customWidth="1"/>
    <col min="7955" max="7959" width="14.85546875" customWidth="1"/>
    <col min="8193" max="8193" width="44.42578125" customWidth="1"/>
    <col min="8194" max="8194" width="14.7109375" customWidth="1"/>
    <col min="8195" max="8195" width="15.85546875" customWidth="1"/>
    <col min="8196" max="8196" width="16.28515625" customWidth="1"/>
    <col min="8197" max="8197" width="15" customWidth="1"/>
    <col min="8198" max="8198" width="17.42578125" customWidth="1"/>
    <col min="8199" max="8199" width="16" customWidth="1"/>
    <col min="8200" max="8201" width="14" bestFit="1" customWidth="1"/>
    <col min="8202" max="8202" width="13.85546875" customWidth="1"/>
    <col min="8203" max="8204" width="14" bestFit="1" customWidth="1"/>
    <col min="8205" max="8206" width="17.140625" customWidth="1"/>
    <col min="8207" max="8210" width="16" customWidth="1"/>
    <col min="8211" max="8215" width="14.85546875" customWidth="1"/>
    <col min="8449" max="8449" width="44.42578125" customWidth="1"/>
    <col min="8450" max="8450" width="14.7109375" customWidth="1"/>
    <col min="8451" max="8451" width="15.85546875" customWidth="1"/>
    <col min="8452" max="8452" width="16.28515625" customWidth="1"/>
    <col min="8453" max="8453" width="15" customWidth="1"/>
    <col min="8454" max="8454" width="17.42578125" customWidth="1"/>
    <col min="8455" max="8455" width="16" customWidth="1"/>
    <col min="8456" max="8457" width="14" bestFit="1" customWidth="1"/>
    <col min="8458" max="8458" width="13.85546875" customWidth="1"/>
    <col min="8459" max="8460" width="14" bestFit="1" customWidth="1"/>
    <col min="8461" max="8462" width="17.140625" customWidth="1"/>
    <col min="8463" max="8466" width="16" customWidth="1"/>
    <col min="8467" max="8471" width="14.85546875" customWidth="1"/>
    <col min="8705" max="8705" width="44.42578125" customWidth="1"/>
    <col min="8706" max="8706" width="14.7109375" customWidth="1"/>
    <col min="8707" max="8707" width="15.85546875" customWidth="1"/>
    <col min="8708" max="8708" width="16.28515625" customWidth="1"/>
    <col min="8709" max="8709" width="15" customWidth="1"/>
    <col min="8710" max="8710" width="17.42578125" customWidth="1"/>
    <col min="8711" max="8711" width="16" customWidth="1"/>
    <col min="8712" max="8713" width="14" bestFit="1" customWidth="1"/>
    <col min="8714" max="8714" width="13.85546875" customWidth="1"/>
    <col min="8715" max="8716" width="14" bestFit="1" customWidth="1"/>
    <col min="8717" max="8718" width="17.140625" customWidth="1"/>
    <col min="8719" max="8722" width="16" customWidth="1"/>
    <col min="8723" max="8727" width="14.85546875" customWidth="1"/>
    <col min="8961" max="8961" width="44.42578125" customWidth="1"/>
    <col min="8962" max="8962" width="14.7109375" customWidth="1"/>
    <col min="8963" max="8963" width="15.85546875" customWidth="1"/>
    <col min="8964" max="8964" width="16.28515625" customWidth="1"/>
    <col min="8965" max="8965" width="15" customWidth="1"/>
    <col min="8966" max="8966" width="17.42578125" customWidth="1"/>
    <col min="8967" max="8967" width="16" customWidth="1"/>
    <col min="8968" max="8969" width="14" bestFit="1" customWidth="1"/>
    <col min="8970" max="8970" width="13.85546875" customWidth="1"/>
    <col min="8971" max="8972" width="14" bestFit="1" customWidth="1"/>
    <col min="8973" max="8974" width="17.140625" customWidth="1"/>
    <col min="8975" max="8978" width="16" customWidth="1"/>
    <col min="8979" max="8983" width="14.85546875" customWidth="1"/>
    <col min="9217" max="9217" width="44.42578125" customWidth="1"/>
    <col min="9218" max="9218" width="14.7109375" customWidth="1"/>
    <col min="9219" max="9219" width="15.85546875" customWidth="1"/>
    <col min="9220" max="9220" width="16.28515625" customWidth="1"/>
    <col min="9221" max="9221" width="15" customWidth="1"/>
    <col min="9222" max="9222" width="17.42578125" customWidth="1"/>
    <col min="9223" max="9223" width="16" customWidth="1"/>
    <col min="9224" max="9225" width="14" bestFit="1" customWidth="1"/>
    <col min="9226" max="9226" width="13.85546875" customWidth="1"/>
    <col min="9227" max="9228" width="14" bestFit="1" customWidth="1"/>
    <col min="9229" max="9230" width="17.140625" customWidth="1"/>
    <col min="9231" max="9234" width="16" customWidth="1"/>
    <col min="9235" max="9239" width="14.85546875" customWidth="1"/>
    <col min="9473" max="9473" width="44.42578125" customWidth="1"/>
    <col min="9474" max="9474" width="14.7109375" customWidth="1"/>
    <col min="9475" max="9475" width="15.85546875" customWidth="1"/>
    <col min="9476" max="9476" width="16.28515625" customWidth="1"/>
    <col min="9477" max="9477" width="15" customWidth="1"/>
    <col min="9478" max="9478" width="17.42578125" customWidth="1"/>
    <col min="9479" max="9479" width="16" customWidth="1"/>
    <col min="9480" max="9481" width="14" bestFit="1" customWidth="1"/>
    <col min="9482" max="9482" width="13.85546875" customWidth="1"/>
    <col min="9483" max="9484" width="14" bestFit="1" customWidth="1"/>
    <col min="9485" max="9486" width="17.140625" customWidth="1"/>
    <col min="9487" max="9490" width="16" customWidth="1"/>
    <col min="9491" max="9495" width="14.85546875" customWidth="1"/>
    <col min="9729" max="9729" width="44.42578125" customWidth="1"/>
    <col min="9730" max="9730" width="14.7109375" customWidth="1"/>
    <col min="9731" max="9731" width="15.85546875" customWidth="1"/>
    <col min="9732" max="9732" width="16.28515625" customWidth="1"/>
    <col min="9733" max="9733" width="15" customWidth="1"/>
    <col min="9734" max="9734" width="17.42578125" customWidth="1"/>
    <col min="9735" max="9735" width="16" customWidth="1"/>
    <col min="9736" max="9737" width="14" bestFit="1" customWidth="1"/>
    <col min="9738" max="9738" width="13.85546875" customWidth="1"/>
    <col min="9739" max="9740" width="14" bestFit="1" customWidth="1"/>
    <col min="9741" max="9742" width="17.140625" customWidth="1"/>
    <col min="9743" max="9746" width="16" customWidth="1"/>
    <col min="9747" max="9751" width="14.85546875" customWidth="1"/>
    <col min="9985" max="9985" width="44.42578125" customWidth="1"/>
    <col min="9986" max="9986" width="14.7109375" customWidth="1"/>
    <col min="9987" max="9987" width="15.85546875" customWidth="1"/>
    <col min="9988" max="9988" width="16.28515625" customWidth="1"/>
    <col min="9989" max="9989" width="15" customWidth="1"/>
    <col min="9990" max="9990" width="17.42578125" customWidth="1"/>
    <col min="9991" max="9991" width="16" customWidth="1"/>
    <col min="9992" max="9993" width="14" bestFit="1" customWidth="1"/>
    <col min="9994" max="9994" width="13.85546875" customWidth="1"/>
    <col min="9995" max="9996" width="14" bestFit="1" customWidth="1"/>
    <col min="9997" max="9998" width="17.140625" customWidth="1"/>
    <col min="9999" max="10002" width="16" customWidth="1"/>
    <col min="10003" max="10007" width="14.85546875" customWidth="1"/>
    <col min="10241" max="10241" width="44.42578125" customWidth="1"/>
    <col min="10242" max="10242" width="14.7109375" customWidth="1"/>
    <col min="10243" max="10243" width="15.85546875" customWidth="1"/>
    <col min="10244" max="10244" width="16.28515625" customWidth="1"/>
    <col min="10245" max="10245" width="15" customWidth="1"/>
    <col min="10246" max="10246" width="17.42578125" customWidth="1"/>
    <col min="10247" max="10247" width="16" customWidth="1"/>
    <col min="10248" max="10249" width="14" bestFit="1" customWidth="1"/>
    <col min="10250" max="10250" width="13.85546875" customWidth="1"/>
    <col min="10251" max="10252" width="14" bestFit="1" customWidth="1"/>
    <col min="10253" max="10254" width="17.140625" customWidth="1"/>
    <col min="10255" max="10258" width="16" customWidth="1"/>
    <col min="10259" max="10263" width="14.85546875" customWidth="1"/>
    <col min="10497" max="10497" width="44.42578125" customWidth="1"/>
    <col min="10498" max="10498" width="14.7109375" customWidth="1"/>
    <col min="10499" max="10499" width="15.85546875" customWidth="1"/>
    <col min="10500" max="10500" width="16.28515625" customWidth="1"/>
    <col min="10501" max="10501" width="15" customWidth="1"/>
    <col min="10502" max="10502" width="17.42578125" customWidth="1"/>
    <col min="10503" max="10503" width="16" customWidth="1"/>
    <col min="10504" max="10505" width="14" bestFit="1" customWidth="1"/>
    <col min="10506" max="10506" width="13.85546875" customWidth="1"/>
    <col min="10507" max="10508" width="14" bestFit="1" customWidth="1"/>
    <col min="10509" max="10510" width="17.140625" customWidth="1"/>
    <col min="10511" max="10514" width="16" customWidth="1"/>
    <col min="10515" max="10519" width="14.85546875" customWidth="1"/>
    <col min="10753" max="10753" width="44.42578125" customWidth="1"/>
    <col min="10754" max="10754" width="14.7109375" customWidth="1"/>
    <col min="10755" max="10755" width="15.85546875" customWidth="1"/>
    <col min="10756" max="10756" width="16.28515625" customWidth="1"/>
    <col min="10757" max="10757" width="15" customWidth="1"/>
    <col min="10758" max="10758" width="17.42578125" customWidth="1"/>
    <col min="10759" max="10759" width="16" customWidth="1"/>
    <col min="10760" max="10761" width="14" bestFit="1" customWidth="1"/>
    <col min="10762" max="10762" width="13.85546875" customWidth="1"/>
    <col min="10763" max="10764" width="14" bestFit="1" customWidth="1"/>
    <col min="10765" max="10766" width="17.140625" customWidth="1"/>
    <col min="10767" max="10770" width="16" customWidth="1"/>
    <col min="10771" max="10775" width="14.85546875" customWidth="1"/>
    <col min="11009" max="11009" width="44.42578125" customWidth="1"/>
    <col min="11010" max="11010" width="14.7109375" customWidth="1"/>
    <col min="11011" max="11011" width="15.85546875" customWidth="1"/>
    <col min="11012" max="11012" width="16.28515625" customWidth="1"/>
    <col min="11013" max="11013" width="15" customWidth="1"/>
    <col min="11014" max="11014" width="17.42578125" customWidth="1"/>
    <col min="11015" max="11015" width="16" customWidth="1"/>
    <col min="11016" max="11017" width="14" bestFit="1" customWidth="1"/>
    <col min="11018" max="11018" width="13.85546875" customWidth="1"/>
    <col min="11019" max="11020" width="14" bestFit="1" customWidth="1"/>
    <col min="11021" max="11022" width="17.140625" customWidth="1"/>
    <col min="11023" max="11026" width="16" customWidth="1"/>
    <col min="11027" max="11031" width="14.85546875" customWidth="1"/>
    <col min="11265" max="11265" width="44.42578125" customWidth="1"/>
    <col min="11266" max="11266" width="14.7109375" customWidth="1"/>
    <col min="11267" max="11267" width="15.85546875" customWidth="1"/>
    <col min="11268" max="11268" width="16.28515625" customWidth="1"/>
    <col min="11269" max="11269" width="15" customWidth="1"/>
    <col min="11270" max="11270" width="17.42578125" customWidth="1"/>
    <col min="11271" max="11271" width="16" customWidth="1"/>
    <col min="11272" max="11273" width="14" bestFit="1" customWidth="1"/>
    <col min="11274" max="11274" width="13.85546875" customWidth="1"/>
    <col min="11275" max="11276" width="14" bestFit="1" customWidth="1"/>
    <col min="11277" max="11278" width="17.140625" customWidth="1"/>
    <col min="11279" max="11282" width="16" customWidth="1"/>
    <col min="11283" max="11287" width="14.85546875" customWidth="1"/>
    <col min="11521" max="11521" width="44.42578125" customWidth="1"/>
    <col min="11522" max="11522" width="14.7109375" customWidth="1"/>
    <col min="11523" max="11523" width="15.85546875" customWidth="1"/>
    <col min="11524" max="11524" width="16.28515625" customWidth="1"/>
    <col min="11525" max="11525" width="15" customWidth="1"/>
    <col min="11526" max="11526" width="17.42578125" customWidth="1"/>
    <col min="11527" max="11527" width="16" customWidth="1"/>
    <col min="11528" max="11529" width="14" bestFit="1" customWidth="1"/>
    <col min="11530" max="11530" width="13.85546875" customWidth="1"/>
    <col min="11531" max="11532" width="14" bestFit="1" customWidth="1"/>
    <col min="11533" max="11534" width="17.140625" customWidth="1"/>
    <col min="11535" max="11538" width="16" customWidth="1"/>
    <col min="11539" max="11543" width="14.85546875" customWidth="1"/>
    <col min="11777" max="11777" width="44.42578125" customWidth="1"/>
    <col min="11778" max="11778" width="14.7109375" customWidth="1"/>
    <col min="11779" max="11779" width="15.85546875" customWidth="1"/>
    <col min="11780" max="11780" width="16.28515625" customWidth="1"/>
    <col min="11781" max="11781" width="15" customWidth="1"/>
    <col min="11782" max="11782" width="17.42578125" customWidth="1"/>
    <col min="11783" max="11783" width="16" customWidth="1"/>
    <col min="11784" max="11785" width="14" bestFit="1" customWidth="1"/>
    <col min="11786" max="11786" width="13.85546875" customWidth="1"/>
    <col min="11787" max="11788" width="14" bestFit="1" customWidth="1"/>
    <col min="11789" max="11790" width="17.140625" customWidth="1"/>
    <col min="11791" max="11794" width="16" customWidth="1"/>
    <col min="11795" max="11799" width="14.85546875" customWidth="1"/>
    <col min="12033" max="12033" width="44.42578125" customWidth="1"/>
    <col min="12034" max="12034" width="14.7109375" customWidth="1"/>
    <col min="12035" max="12035" width="15.85546875" customWidth="1"/>
    <col min="12036" max="12036" width="16.28515625" customWidth="1"/>
    <col min="12037" max="12037" width="15" customWidth="1"/>
    <col min="12038" max="12038" width="17.42578125" customWidth="1"/>
    <col min="12039" max="12039" width="16" customWidth="1"/>
    <col min="12040" max="12041" width="14" bestFit="1" customWidth="1"/>
    <col min="12042" max="12042" width="13.85546875" customWidth="1"/>
    <col min="12043" max="12044" width="14" bestFit="1" customWidth="1"/>
    <col min="12045" max="12046" width="17.140625" customWidth="1"/>
    <col min="12047" max="12050" width="16" customWidth="1"/>
    <col min="12051" max="12055" width="14.85546875" customWidth="1"/>
    <col min="12289" max="12289" width="44.42578125" customWidth="1"/>
    <col min="12290" max="12290" width="14.7109375" customWidth="1"/>
    <col min="12291" max="12291" width="15.85546875" customWidth="1"/>
    <col min="12292" max="12292" width="16.28515625" customWidth="1"/>
    <col min="12293" max="12293" width="15" customWidth="1"/>
    <col min="12294" max="12294" width="17.42578125" customWidth="1"/>
    <col min="12295" max="12295" width="16" customWidth="1"/>
    <col min="12296" max="12297" width="14" bestFit="1" customWidth="1"/>
    <col min="12298" max="12298" width="13.85546875" customWidth="1"/>
    <col min="12299" max="12300" width="14" bestFit="1" customWidth="1"/>
    <col min="12301" max="12302" width="17.140625" customWidth="1"/>
    <col min="12303" max="12306" width="16" customWidth="1"/>
    <col min="12307" max="12311" width="14.85546875" customWidth="1"/>
    <col min="12545" max="12545" width="44.42578125" customWidth="1"/>
    <col min="12546" max="12546" width="14.7109375" customWidth="1"/>
    <col min="12547" max="12547" width="15.85546875" customWidth="1"/>
    <col min="12548" max="12548" width="16.28515625" customWidth="1"/>
    <col min="12549" max="12549" width="15" customWidth="1"/>
    <col min="12550" max="12550" width="17.42578125" customWidth="1"/>
    <col min="12551" max="12551" width="16" customWidth="1"/>
    <col min="12552" max="12553" width="14" bestFit="1" customWidth="1"/>
    <col min="12554" max="12554" width="13.85546875" customWidth="1"/>
    <col min="12555" max="12556" width="14" bestFit="1" customWidth="1"/>
    <col min="12557" max="12558" width="17.140625" customWidth="1"/>
    <col min="12559" max="12562" width="16" customWidth="1"/>
    <col min="12563" max="12567" width="14.85546875" customWidth="1"/>
    <col min="12801" max="12801" width="44.42578125" customWidth="1"/>
    <col min="12802" max="12802" width="14.7109375" customWidth="1"/>
    <col min="12803" max="12803" width="15.85546875" customWidth="1"/>
    <col min="12804" max="12804" width="16.28515625" customWidth="1"/>
    <col min="12805" max="12805" width="15" customWidth="1"/>
    <col min="12806" max="12806" width="17.42578125" customWidth="1"/>
    <col min="12807" max="12807" width="16" customWidth="1"/>
    <col min="12808" max="12809" width="14" bestFit="1" customWidth="1"/>
    <col min="12810" max="12810" width="13.85546875" customWidth="1"/>
    <col min="12811" max="12812" width="14" bestFit="1" customWidth="1"/>
    <col min="12813" max="12814" width="17.140625" customWidth="1"/>
    <col min="12815" max="12818" width="16" customWidth="1"/>
    <col min="12819" max="12823" width="14.85546875" customWidth="1"/>
    <col min="13057" max="13057" width="44.42578125" customWidth="1"/>
    <col min="13058" max="13058" width="14.7109375" customWidth="1"/>
    <col min="13059" max="13059" width="15.85546875" customWidth="1"/>
    <col min="13060" max="13060" width="16.28515625" customWidth="1"/>
    <col min="13061" max="13061" width="15" customWidth="1"/>
    <col min="13062" max="13062" width="17.42578125" customWidth="1"/>
    <col min="13063" max="13063" width="16" customWidth="1"/>
    <col min="13064" max="13065" width="14" bestFit="1" customWidth="1"/>
    <col min="13066" max="13066" width="13.85546875" customWidth="1"/>
    <col min="13067" max="13068" width="14" bestFit="1" customWidth="1"/>
    <col min="13069" max="13070" width="17.140625" customWidth="1"/>
    <col min="13071" max="13074" width="16" customWidth="1"/>
    <col min="13075" max="13079" width="14.85546875" customWidth="1"/>
    <col min="13313" max="13313" width="44.42578125" customWidth="1"/>
    <col min="13314" max="13314" width="14.7109375" customWidth="1"/>
    <col min="13315" max="13315" width="15.85546875" customWidth="1"/>
    <col min="13316" max="13316" width="16.28515625" customWidth="1"/>
    <col min="13317" max="13317" width="15" customWidth="1"/>
    <col min="13318" max="13318" width="17.42578125" customWidth="1"/>
    <col min="13319" max="13319" width="16" customWidth="1"/>
    <col min="13320" max="13321" width="14" bestFit="1" customWidth="1"/>
    <col min="13322" max="13322" width="13.85546875" customWidth="1"/>
    <col min="13323" max="13324" width="14" bestFit="1" customWidth="1"/>
    <col min="13325" max="13326" width="17.140625" customWidth="1"/>
    <col min="13327" max="13330" width="16" customWidth="1"/>
    <col min="13331" max="13335" width="14.85546875" customWidth="1"/>
    <col min="13569" max="13569" width="44.42578125" customWidth="1"/>
    <col min="13570" max="13570" width="14.7109375" customWidth="1"/>
    <col min="13571" max="13571" width="15.85546875" customWidth="1"/>
    <col min="13572" max="13572" width="16.28515625" customWidth="1"/>
    <col min="13573" max="13573" width="15" customWidth="1"/>
    <col min="13574" max="13574" width="17.42578125" customWidth="1"/>
    <col min="13575" max="13575" width="16" customWidth="1"/>
    <col min="13576" max="13577" width="14" bestFit="1" customWidth="1"/>
    <col min="13578" max="13578" width="13.85546875" customWidth="1"/>
    <col min="13579" max="13580" width="14" bestFit="1" customWidth="1"/>
    <col min="13581" max="13582" width="17.140625" customWidth="1"/>
    <col min="13583" max="13586" width="16" customWidth="1"/>
    <col min="13587" max="13591" width="14.85546875" customWidth="1"/>
    <col min="13825" max="13825" width="44.42578125" customWidth="1"/>
    <col min="13826" max="13826" width="14.7109375" customWidth="1"/>
    <col min="13827" max="13827" width="15.85546875" customWidth="1"/>
    <col min="13828" max="13828" width="16.28515625" customWidth="1"/>
    <col min="13829" max="13829" width="15" customWidth="1"/>
    <col min="13830" max="13830" width="17.42578125" customWidth="1"/>
    <col min="13831" max="13831" width="16" customWidth="1"/>
    <col min="13832" max="13833" width="14" bestFit="1" customWidth="1"/>
    <col min="13834" max="13834" width="13.85546875" customWidth="1"/>
    <col min="13835" max="13836" width="14" bestFit="1" customWidth="1"/>
    <col min="13837" max="13838" width="17.140625" customWidth="1"/>
    <col min="13839" max="13842" width="16" customWidth="1"/>
    <col min="13843" max="13847" width="14.85546875" customWidth="1"/>
    <col min="14081" max="14081" width="44.42578125" customWidth="1"/>
    <col min="14082" max="14082" width="14.7109375" customWidth="1"/>
    <col min="14083" max="14083" width="15.85546875" customWidth="1"/>
    <col min="14084" max="14084" width="16.28515625" customWidth="1"/>
    <col min="14085" max="14085" width="15" customWidth="1"/>
    <col min="14086" max="14086" width="17.42578125" customWidth="1"/>
    <col min="14087" max="14087" width="16" customWidth="1"/>
    <col min="14088" max="14089" width="14" bestFit="1" customWidth="1"/>
    <col min="14090" max="14090" width="13.85546875" customWidth="1"/>
    <col min="14091" max="14092" width="14" bestFit="1" customWidth="1"/>
    <col min="14093" max="14094" width="17.140625" customWidth="1"/>
    <col min="14095" max="14098" width="16" customWidth="1"/>
    <col min="14099" max="14103" width="14.85546875" customWidth="1"/>
    <col min="14337" max="14337" width="44.42578125" customWidth="1"/>
    <col min="14338" max="14338" width="14.7109375" customWidth="1"/>
    <col min="14339" max="14339" width="15.85546875" customWidth="1"/>
    <col min="14340" max="14340" width="16.28515625" customWidth="1"/>
    <col min="14341" max="14341" width="15" customWidth="1"/>
    <col min="14342" max="14342" width="17.42578125" customWidth="1"/>
    <col min="14343" max="14343" width="16" customWidth="1"/>
    <col min="14344" max="14345" width="14" bestFit="1" customWidth="1"/>
    <col min="14346" max="14346" width="13.85546875" customWidth="1"/>
    <col min="14347" max="14348" width="14" bestFit="1" customWidth="1"/>
    <col min="14349" max="14350" width="17.140625" customWidth="1"/>
    <col min="14351" max="14354" width="16" customWidth="1"/>
    <col min="14355" max="14359" width="14.85546875" customWidth="1"/>
    <col min="14593" max="14593" width="44.42578125" customWidth="1"/>
    <col min="14594" max="14594" width="14.7109375" customWidth="1"/>
    <col min="14595" max="14595" width="15.85546875" customWidth="1"/>
    <col min="14596" max="14596" width="16.28515625" customWidth="1"/>
    <col min="14597" max="14597" width="15" customWidth="1"/>
    <col min="14598" max="14598" width="17.42578125" customWidth="1"/>
    <col min="14599" max="14599" width="16" customWidth="1"/>
    <col min="14600" max="14601" width="14" bestFit="1" customWidth="1"/>
    <col min="14602" max="14602" width="13.85546875" customWidth="1"/>
    <col min="14603" max="14604" width="14" bestFit="1" customWidth="1"/>
    <col min="14605" max="14606" width="17.140625" customWidth="1"/>
    <col min="14607" max="14610" width="16" customWidth="1"/>
    <col min="14611" max="14615" width="14.85546875" customWidth="1"/>
    <col min="14849" max="14849" width="44.42578125" customWidth="1"/>
    <col min="14850" max="14850" width="14.7109375" customWidth="1"/>
    <col min="14851" max="14851" width="15.85546875" customWidth="1"/>
    <col min="14852" max="14852" width="16.28515625" customWidth="1"/>
    <col min="14853" max="14853" width="15" customWidth="1"/>
    <col min="14854" max="14854" width="17.42578125" customWidth="1"/>
    <col min="14855" max="14855" width="16" customWidth="1"/>
    <col min="14856" max="14857" width="14" bestFit="1" customWidth="1"/>
    <col min="14858" max="14858" width="13.85546875" customWidth="1"/>
    <col min="14859" max="14860" width="14" bestFit="1" customWidth="1"/>
    <col min="14861" max="14862" width="17.140625" customWidth="1"/>
    <col min="14863" max="14866" width="16" customWidth="1"/>
    <col min="14867" max="14871" width="14.85546875" customWidth="1"/>
    <col min="15105" max="15105" width="44.42578125" customWidth="1"/>
    <col min="15106" max="15106" width="14.7109375" customWidth="1"/>
    <col min="15107" max="15107" width="15.85546875" customWidth="1"/>
    <col min="15108" max="15108" width="16.28515625" customWidth="1"/>
    <col min="15109" max="15109" width="15" customWidth="1"/>
    <col min="15110" max="15110" width="17.42578125" customWidth="1"/>
    <col min="15111" max="15111" width="16" customWidth="1"/>
    <col min="15112" max="15113" width="14" bestFit="1" customWidth="1"/>
    <col min="15114" max="15114" width="13.85546875" customWidth="1"/>
    <col min="15115" max="15116" width="14" bestFit="1" customWidth="1"/>
    <col min="15117" max="15118" width="17.140625" customWidth="1"/>
    <col min="15119" max="15122" width="16" customWidth="1"/>
    <col min="15123" max="15127" width="14.85546875" customWidth="1"/>
    <col min="15361" max="15361" width="44.42578125" customWidth="1"/>
    <col min="15362" max="15362" width="14.7109375" customWidth="1"/>
    <col min="15363" max="15363" width="15.85546875" customWidth="1"/>
    <col min="15364" max="15364" width="16.28515625" customWidth="1"/>
    <col min="15365" max="15365" width="15" customWidth="1"/>
    <col min="15366" max="15366" width="17.42578125" customWidth="1"/>
    <col min="15367" max="15367" width="16" customWidth="1"/>
    <col min="15368" max="15369" width="14" bestFit="1" customWidth="1"/>
    <col min="15370" max="15370" width="13.85546875" customWidth="1"/>
    <col min="15371" max="15372" width="14" bestFit="1" customWidth="1"/>
    <col min="15373" max="15374" width="17.140625" customWidth="1"/>
    <col min="15375" max="15378" width="16" customWidth="1"/>
    <col min="15379" max="15383" width="14.85546875" customWidth="1"/>
    <col min="15617" max="15617" width="44.42578125" customWidth="1"/>
    <col min="15618" max="15618" width="14.7109375" customWidth="1"/>
    <col min="15619" max="15619" width="15.85546875" customWidth="1"/>
    <col min="15620" max="15620" width="16.28515625" customWidth="1"/>
    <col min="15621" max="15621" width="15" customWidth="1"/>
    <col min="15622" max="15622" width="17.42578125" customWidth="1"/>
    <col min="15623" max="15623" width="16" customWidth="1"/>
    <col min="15624" max="15625" width="14" bestFit="1" customWidth="1"/>
    <col min="15626" max="15626" width="13.85546875" customWidth="1"/>
    <col min="15627" max="15628" width="14" bestFit="1" customWidth="1"/>
    <col min="15629" max="15630" width="17.140625" customWidth="1"/>
    <col min="15631" max="15634" width="16" customWidth="1"/>
    <col min="15635" max="15639" width="14.85546875" customWidth="1"/>
    <col min="15873" max="15873" width="44.42578125" customWidth="1"/>
    <col min="15874" max="15874" width="14.7109375" customWidth="1"/>
    <col min="15875" max="15875" width="15.85546875" customWidth="1"/>
    <col min="15876" max="15876" width="16.28515625" customWidth="1"/>
    <col min="15877" max="15877" width="15" customWidth="1"/>
    <col min="15878" max="15878" width="17.42578125" customWidth="1"/>
    <col min="15879" max="15879" width="16" customWidth="1"/>
    <col min="15880" max="15881" width="14" bestFit="1" customWidth="1"/>
    <col min="15882" max="15882" width="13.85546875" customWidth="1"/>
    <col min="15883" max="15884" width="14" bestFit="1" customWidth="1"/>
    <col min="15885" max="15886" width="17.140625" customWidth="1"/>
    <col min="15887" max="15890" width="16" customWidth="1"/>
    <col min="15891" max="15895" width="14.85546875" customWidth="1"/>
    <col min="16129" max="16129" width="44.42578125" customWidth="1"/>
    <col min="16130" max="16130" width="14.7109375" customWidth="1"/>
    <col min="16131" max="16131" width="15.85546875" customWidth="1"/>
    <col min="16132" max="16132" width="16.28515625" customWidth="1"/>
    <col min="16133" max="16133" width="15" customWidth="1"/>
    <col min="16134" max="16134" width="17.42578125" customWidth="1"/>
    <col min="16135" max="16135" width="16" customWidth="1"/>
    <col min="16136" max="16137" width="14" bestFit="1" customWidth="1"/>
    <col min="16138" max="16138" width="13.85546875" customWidth="1"/>
    <col min="16139" max="16140" width="14" bestFit="1" customWidth="1"/>
    <col min="16141" max="16142" width="17.140625" customWidth="1"/>
    <col min="16143" max="16146" width="16" customWidth="1"/>
    <col min="16147" max="16151" width="14.85546875" customWidth="1"/>
  </cols>
  <sheetData>
    <row r="1" spans="1:29" s="8" customFormat="1" ht="18.75" customHeight="1" x14ac:dyDescent="0.2">
      <c r="A1" s="147"/>
      <c r="B1" s="147"/>
      <c r="C1" s="147"/>
      <c r="D1" s="147"/>
      <c r="E1" s="147"/>
      <c r="F1" s="147"/>
      <c r="G1" s="147"/>
      <c r="H1" s="147"/>
      <c r="I1" s="147"/>
      <c r="J1" s="147"/>
      <c r="K1" s="147"/>
      <c r="L1" s="147"/>
      <c r="M1" s="82"/>
      <c r="S1" s="83" t="s">
        <v>68</v>
      </c>
      <c r="X1" s="210"/>
      <c r="Y1" s="210"/>
      <c r="Z1" s="210"/>
      <c r="AA1" s="210"/>
      <c r="AB1" s="210"/>
      <c r="AC1" s="210"/>
    </row>
    <row r="2" spans="1:29" s="8" customFormat="1" ht="18.75" customHeight="1" x14ac:dyDescent="0.25">
      <c r="A2" s="147"/>
      <c r="B2" s="147"/>
      <c r="C2" s="147"/>
      <c r="D2" s="147"/>
      <c r="E2" s="147"/>
      <c r="F2" s="147"/>
      <c r="G2" s="147"/>
      <c r="H2" s="147"/>
      <c r="I2" s="147"/>
      <c r="J2" s="147"/>
      <c r="K2" s="147"/>
      <c r="L2" s="147"/>
      <c r="M2" s="82"/>
      <c r="S2" s="56" t="s">
        <v>10</v>
      </c>
      <c r="X2" s="210"/>
      <c r="Y2" s="210"/>
      <c r="Z2" s="210"/>
      <c r="AA2" s="210"/>
      <c r="AB2" s="210"/>
      <c r="AC2" s="210"/>
    </row>
    <row r="3" spans="1:29" s="8" customFormat="1" ht="15.75" x14ac:dyDescent="0.25">
      <c r="A3" s="147"/>
      <c r="B3" s="147"/>
      <c r="C3" s="147"/>
      <c r="D3" s="147"/>
      <c r="E3" s="147"/>
      <c r="F3" s="147"/>
      <c r="G3" s="147"/>
      <c r="H3" s="147"/>
      <c r="I3" s="147"/>
      <c r="J3" s="147"/>
      <c r="K3" s="147"/>
      <c r="L3" s="147"/>
      <c r="M3" s="82"/>
      <c r="S3" s="56" t="s">
        <v>67</v>
      </c>
      <c r="X3" s="210"/>
      <c r="Y3" s="210"/>
      <c r="Z3" s="210"/>
      <c r="AA3" s="210"/>
      <c r="AB3" s="210"/>
      <c r="AC3" s="210"/>
    </row>
    <row r="4" spans="1:29" s="8" customFormat="1" ht="15.75" x14ac:dyDescent="0.2">
      <c r="A4" s="147"/>
      <c r="B4" s="147"/>
      <c r="C4" s="147"/>
      <c r="D4" s="147"/>
      <c r="E4" s="147"/>
      <c r="F4" s="147"/>
      <c r="G4" s="147"/>
      <c r="H4" s="147"/>
      <c r="I4" s="147"/>
      <c r="J4" s="147"/>
      <c r="K4" s="147"/>
      <c r="L4" s="147"/>
      <c r="M4" s="147"/>
      <c r="X4" s="210"/>
      <c r="Y4" s="210"/>
      <c r="Z4" s="210"/>
      <c r="AA4" s="210"/>
      <c r="AB4" s="210"/>
      <c r="AC4" s="210"/>
    </row>
    <row r="5" spans="1:29" s="8" customFormat="1" ht="18.75" customHeight="1" x14ac:dyDescent="0.2">
      <c r="A5" s="260" t="s">
        <v>547</v>
      </c>
      <c r="B5" s="260"/>
      <c r="C5" s="260"/>
      <c r="D5" s="260"/>
      <c r="E5" s="260"/>
      <c r="F5" s="260"/>
      <c r="G5" s="260"/>
      <c r="H5" s="260"/>
      <c r="I5" s="260"/>
      <c r="J5" s="260"/>
      <c r="K5" s="260"/>
      <c r="L5" s="260"/>
      <c r="M5" s="260"/>
      <c r="N5" s="260"/>
      <c r="O5" s="260"/>
      <c r="P5" s="260"/>
      <c r="Q5" s="260"/>
      <c r="R5" s="260"/>
      <c r="S5" s="260"/>
      <c r="X5" s="210"/>
      <c r="Y5" s="210"/>
      <c r="Z5" s="210"/>
      <c r="AA5" s="210"/>
      <c r="AB5" s="210"/>
      <c r="AC5" s="210"/>
    </row>
    <row r="6" spans="1:29" s="8" customFormat="1" ht="15.75" x14ac:dyDescent="0.2">
      <c r="A6" s="147"/>
      <c r="B6" s="147"/>
      <c r="C6" s="147"/>
      <c r="D6" s="147"/>
      <c r="E6" s="147"/>
      <c r="F6" s="147"/>
      <c r="G6" s="147"/>
      <c r="H6" s="147"/>
      <c r="I6" s="147"/>
      <c r="J6" s="147"/>
      <c r="K6" s="147"/>
      <c r="L6" s="147"/>
      <c r="M6" s="147"/>
      <c r="X6" s="210"/>
      <c r="Y6" s="210"/>
      <c r="Z6" s="210"/>
      <c r="AA6" s="210"/>
      <c r="AB6" s="210"/>
      <c r="AC6" s="210"/>
    </row>
    <row r="7" spans="1:29" s="8" customFormat="1" ht="20.25" x14ac:dyDescent="0.2">
      <c r="A7" s="261" t="s">
        <v>9</v>
      </c>
      <c r="B7" s="261"/>
      <c r="C7" s="261"/>
      <c r="D7" s="261"/>
      <c r="E7" s="261"/>
      <c r="F7" s="261"/>
      <c r="G7" s="261"/>
      <c r="H7" s="261"/>
      <c r="I7" s="261"/>
      <c r="J7" s="261"/>
      <c r="K7" s="261"/>
      <c r="L7" s="261"/>
      <c r="M7" s="261"/>
      <c r="N7" s="261"/>
      <c r="O7" s="261"/>
      <c r="P7" s="261"/>
      <c r="Q7" s="261"/>
      <c r="R7" s="261"/>
      <c r="S7" s="261"/>
      <c r="X7" s="210"/>
      <c r="Y7" s="210"/>
      <c r="Z7" s="210"/>
      <c r="AA7" s="210"/>
      <c r="AB7" s="210"/>
      <c r="AC7" s="210"/>
    </row>
    <row r="8" spans="1:29" s="8" customFormat="1" ht="15.75" x14ac:dyDescent="0.2">
      <c r="A8" s="147"/>
      <c r="B8" s="147"/>
      <c r="C8" s="147"/>
      <c r="D8" s="147"/>
      <c r="E8" s="147"/>
      <c r="F8" s="147"/>
      <c r="G8" s="147"/>
      <c r="H8" s="147"/>
      <c r="I8" s="147"/>
      <c r="J8" s="147"/>
      <c r="K8" s="147"/>
      <c r="L8" s="147"/>
      <c r="M8" s="147"/>
      <c r="X8" s="210"/>
      <c r="Y8" s="210"/>
      <c r="Z8" s="210"/>
      <c r="AA8" s="210"/>
      <c r="AB8" s="210"/>
      <c r="AC8" s="210"/>
    </row>
    <row r="9" spans="1:29" s="8" customFormat="1" ht="18.75" customHeight="1" x14ac:dyDescent="0.2">
      <c r="A9" s="221" t="s">
        <v>519</v>
      </c>
      <c r="B9" s="221"/>
      <c r="C9" s="221"/>
      <c r="D9" s="221"/>
      <c r="E9" s="221"/>
      <c r="F9" s="221"/>
      <c r="G9" s="221"/>
      <c r="H9" s="221"/>
      <c r="I9" s="221"/>
      <c r="J9" s="221"/>
      <c r="K9" s="221"/>
      <c r="L9" s="221"/>
      <c r="M9" s="221"/>
      <c r="N9" s="221"/>
      <c r="O9" s="221"/>
      <c r="P9" s="221"/>
      <c r="Q9" s="221"/>
      <c r="R9" s="221"/>
      <c r="S9" s="221"/>
      <c r="X9" s="210"/>
      <c r="Y9" s="210"/>
      <c r="Z9" s="210"/>
      <c r="AA9" s="210"/>
      <c r="AB9" s="210"/>
      <c r="AC9" s="210"/>
    </row>
    <row r="10" spans="1:29" s="8" customFormat="1" ht="18.75" customHeight="1" x14ac:dyDescent="0.2">
      <c r="A10" s="219" t="s">
        <v>8</v>
      </c>
      <c r="B10" s="219"/>
      <c r="C10" s="219"/>
      <c r="D10" s="219"/>
      <c r="E10" s="219"/>
      <c r="F10" s="219"/>
      <c r="G10" s="219"/>
      <c r="H10" s="219"/>
      <c r="I10" s="219"/>
      <c r="J10" s="219"/>
      <c r="K10" s="219"/>
      <c r="L10" s="219"/>
      <c r="M10" s="219"/>
      <c r="N10" s="219"/>
      <c r="O10" s="219"/>
      <c r="P10" s="219"/>
      <c r="Q10" s="219"/>
      <c r="R10" s="219"/>
      <c r="S10" s="219"/>
      <c r="X10" s="210"/>
      <c r="Y10" s="210"/>
      <c r="Z10" s="210"/>
      <c r="AA10" s="210"/>
      <c r="AB10" s="210"/>
      <c r="AC10" s="210"/>
    </row>
    <row r="11" spans="1:29" s="8" customFormat="1" ht="15.75" x14ac:dyDescent="0.2">
      <c r="A11" s="147"/>
      <c r="B11" s="147"/>
      <c r="C11" s="147"/>
      <c r="D11" s="147"/>
      <c r="E11" s="147"/>
      <c r="F11" s="147"/>
      <c r="G11" s="147"/>
      <c r="H11" s="147"/>
      <c r="I11" s="147"/>
      <c r="J11" s="147"/>
      <c r="K11" s="147"/>
      <c r="L11" s="147"/>
      <c r="M11" s="147"/>
      <c r="X11" s="210"/>
      <c r="Y11" s="210"/>
      <c r="Z11" s="210"/>
      <c r="AA11" s="210"/>
      <c r="AB11" s="210"/>
      <c r="AC11" s="210"/>
    </row>
    <row r="12" spans="1:29" s="8" customFormat="1" ht="18.75" customHeight="1" x14ac:dyDescent="0.2">
      <c r="A12" s="262" t="str">
        <f>'1. паспорт местоположение'!A12:C12</f>
        <v>O_СГЭС_30</v>
      </c>
      <c r="B12" s="262"/>
      <c r="C12" s="262"/>
      <c r="D12" s="262"/>
      <c r="E12" s="262"/>
      <c r="F12" s="262"/>
      <c r="G12" s="262"/>
      <c r="H12" s="262"/>
      <c r="I12" s="262"/>
      <c r="J12" s="262"/>
      <c r="K12" s="262"/>
      <c r="L12" s="262"/>
      <c r="M12" s="262"/>
      <c r="N12" s="262"/>
      <c r="O12" s="262"/>
      <c r="P12" s="262"/>
      <c r="Q12" s="262"/>
      <c r="R12" s="262"/>
      <c r="S12" s="262"/>
      <c r="X12" s="210"/>
      <c r="Y12" s="210"/>
      <c r="Z12" s="210"/>
      <c r="AA12" s="210"/>
      <c r="AB12" s="210"/>
      <c r="AC12" s="210"/>
    </row>
    <row r="13" spans="1:29" s="8" customFormat="1" ht="18.75" customHeight="1" x14ac:dyDescent="0.2">
      <c r="A13" s="219" t="s">
        <v>7</v>
      </c>
      <c r="B13" s="219"/>
      <c r="C13" s="219"/>
      <c r="D13" s="219"/>
      <c r="E13" s="219"/>
      <c r="F13" s="219"/>
      <c r="G13" s="219"/>
      <c r="H13" s="219"/>
      <c r="I13" s="219"/>
      <c r="J13" s="219"/>
      <c r="K13" s="219"/>
      <c r="L13" s="219"/>
      <c r="M13" s="219"/>
      <c r="N13" s="219"/>
      <c r="O13" s="219"/>
      <c r="P13" s="219"/>
      <c r="Q13" s="219"/>
      <c r="R13" s="219"/>
      <c r="S13" s="219"/>
      <c r="X13" s="210"/>
      <c r="Y13" s="210"/>
      <c r="Z13" s="210"/>
      <c r="AA13" s="210"/>
      <c r="AB13" s="210"/>
      <c r="AC13" s="210"/>
    </row>
    <row r="14" spans="1:29" s="8" customFormat="1" ht="15.75" customHeight="1" x14ac:dyDescent="0.2">
      <c r="A14" s="147"/>
      <c r="B14" s="147"/>
      <c r="C14" s="147"/>
      <c r="D14" s="147"/>
      <c r="E14" s="147"/>
      <c r="F14" s="147"/>
      <c r="G14" s="147"/>
      <c r="H14" s="147"/>
      <c r="I14" s="147"/>
      <c r="J14" s="147"/>
      <c r="K14" s="147"/>
      <c r="L14" s="147"/>
      <c r="M14" s="147"/>
      <c r="X14" s="210"/>
      <c r="Y14" s="210"/>
      <c r="Z14" s="210"/>
      <c r="AA14" s="210"/>
      <c r="AB14" s="210"/>
      <c r="AC14" s="210"/>
    </row>
    <row r="15" spans="1:29" s="2" customFormat="1" ht="48.75" customHeight="1" x14ac:dyDescent="0.2">
      <c r="A15" s="258" t="str">
        <f>'1. паспорт местоположение'!A15:C15</f>
        <v>Приобретение аппарата испытания диэлектриков СКАТ-70М, 1 шт</v>
      </c>
      <c r="B15" s="258"/>
      <c r="C15" s="258"/>
      <c r="D15" s="258"/>
      <c r="E15" s="258"/>
      <c r="F15" s="258"/>
      <c r="G15" s="258"/>
      <c r="H15" s="258"/>
      <c r="I15" s="258"/>
      <c r="J15" s="258"/>
      <c r="K15" s="258"/>
      <c r="L15" s="258"/>
      <c r="M15" s="258"/>
      <c r="N15" s="258"/>
      <c r="O15" s="258"/>
      <c r="P15" s="258"/>
      <c r="Q15" s="258"/>
      <c r="R15" s="258"/>
      <c r="S15" s="258"/>
      <c r="X15" s="211"/>
      <c r="Y15" s="211"/>
      <c r="Z15" s="211"/>
      <c r="AA15" s="211"/>
      <c r="AB15" s="211"/>
      <c r="AC15" s="211"/>
    </row>
    <row r="16" spans="1:29" s="2" customFormat="1" ht="15" customHeight="1" x14ac:dyDescent="0.2">
      <c r="A16" s="219" t="s">
        <v>6</v>
      </c>
      <c r="B16" s="219"/>
      <c r="C16" s="219"/>
      <c r="D16" s="219"/>
      <c r="E16" s="219"/>
      <c r="F16" s="219"/>
      <c r="G16" s="219"/>
      <c r="H16" s="219"/>
      <c r="I16" s="219"/>
      <c r="J16" s="219"/>
      <c r="K16" s="219"/>
      <c r="L16" s="219"/>
      <c r="M16" s="219"/>
      <c r="N16" s="219"/>
      <c r="O16" s="219"/>
      <c r="P16" s="219"/>
      <c r="Q16" s="219"/>
      <c r="R16" s="219"/>
      <c r="S16" s="219"/>
      <c r="X16" s="211"/>
      <c r="Y16" s="211"/>
      <c r="Z16" s="211"/>
      <c r="AA16" s="211"/>
      <c r="AB16" s="211"/>
      <c r="AC16" s="211"/>
    </row>
    <row r="17" spans="1:29" s="2" customFormat="1" ht="15" customHeight="1" x14ac:dyDescent="0.2">
      <c r="A17" s="147"/>
      <c r="B17" s="196"/>
      <c r="C17" s="147"/>
      <c r="D17" s="147"/>
      <c r="E17" s="147"/>
      <c r="F17" s="147"/>
      <c r="G17" s="147"/>
      <c r="H17" s="147"/>
      <c r="I17" s="147"/>
      <c r="J17" s="147"/>
      <c r="K17" s="147"/>
      <c r="L17" s="147"/>
      <c r="M17" s="147"/>
      <c r="X17" s="211"/>
      <c r="Y17" s="211"/>
      <c r="Z17" s="211"/>
      <c r="AA17" s="211"/>
      <c r="AB17" s="211"/>
      <c r="AC17" s="211"/>
    </row>
    <row r="18" spans="1:29" s="2" customFormat="1" ht="24.75" customHeight="1" x14ac:dyDescent="0.2">
      <c r="A18" s="224" t="s">
        <v>406</v>
      </c>
      <c r="B18" s="223"/>
      <c r="C18" s="223"/>
      <c r="D18" s="223"/>
      <c r="E18" s="223"/>
      <c r="F18" s="223"/>
      <c r="G18" s="223"/>
      <c r="H18" s="223"/>
      <c r="I18" s="223"/>
      <c r="J18" s="223"/>
      <c r="K18" s="223"/>
      <c r="L18" s="223"/>
      <c r="M18" s="223"/>
      <c r="N18" s="223"/>
      <c r="O18" s="223"/>
      <c r="P18" s="223"/>
      <c r="Q18" s="223"/>
      <c r="R18" s="223"/>
      <c r="S18" s="223"/>
      <c r="X18" s="211"/>
      <c r="Y18" s="211"/>
      <c r="Z18" s="211"/>
      <c r="AA18" s="211"/>
      <c r="AB18" s="211"/>
      <c r="AC18" s="211"/>
    </row>
    <row r="19" spans="1:29" s="2" customFormat="1" ht="15" customHeight="1" x14ac:dyDescent="0.2">
      <c r="A19" s="219"/>
      <c r="B19" s="219"/>
      <c r="C19" s="219"/>
      <c r="D19" s="219"/>
      <c r="E19" s="219"/>
      <c r="F19" s="219"/>
      <c r="G19" s="219"/>
      <c r="H19" s="219"/>
      <c r="I19" s="219"/>
      <c r="J19" s="219"/>
      <c r="K19" s="219"/>
      <c r="L19" s="219"/>
      <c r="M19" s="219"/>
      <c r="N19" s="219"/>
      <c r="O19" s="219"/>
      <c r="P19" s="219"/>
      <c r="Q19" s="219"/>
      <c r="R19" s="219"/>
      <c r="S19" s="219"/>
      <c r="X19" s="211"/>
      <c r="Y19" s="211"/>
      <c r="Z19" s="211"/>
      <c r="AA19" s="211"/>
      <c r="AB19" s="211"/>
      <c r="AC19" s="211"/>
    </row>
    <row r="20" spans="1:29" s="2" customFormat="1" ht="15" customHeight="1" x14ac:dyDescent="0.2">
      <c r="A20" s="147"/>
      <c r="B20" s="147"/>
      <c r="C20" s="147"/>
      <c r="D20" s="147"/>
      <c r="E20" s="147"/>
      <c r="F20" s="147"/>
      <c r="G20" s="147"/>
      <c r="H20" s="147"/>
      <c r="I20" s="147"/>
      <c r="J20" s="147"/>
      <c r="K20" s="147"/>
      <c r="L20" s="147"/>
      <c r="M20" s="147"/>
      <c r="N20" s="147"/>
      <c r="O20" s="147"/>
      <c r="P20" s="147"/>
      <c r="Q20" s="147"/>
      <c r="R20" s="147"/>
      <c r="S20" s="147"/>
      <c r="X20" s="211"/>
      <c r="Y20" s="211"/>
      <c r="Z20" s="211"/>
      <c r="AA20" s="211"/>
      <c r="AB20" s="211"/>
      <c r="AC20" s="211"/>
    </row>
    <row r="21" spans="1:29" s="2" customFormat="1" ht="15" customHeight="1" x14ac:dyDescent="0.2">
      <c r="A21" s="147"/>
      <c r="B21" s="147"/>
      <c r="C21" s="147"/>
      <c r="D21" s="147"/>
      <c r="E21" s="147"/>
      <c r="F21" s="147"/>
      <c r="G21" s="147"/>
      <c r="H21" s="147"/>
      <c r="I21" s="147"/>
      <c r="J21" s="147"/>
      <c r="K21" s="147"/>
      <c r="L21" s="147"/>
      <c r="M21" s="147"/>
      <c r="N21" s="147"/>
      <c r="O21" s="147"/>
      <c r="P21" s="147"/>
      <c r="Q21" s="147"/>
      <c r="R21" s="147"/>
      <c r="S21" s="147"/>
      <c r="X21" s="211"/>
      <c r="Y21" s="211"/>
      <c r="Z21" s="211"/>
      <c r="AA21" s="211"/>
      <c r="AB21" s="211"/>
      <c r="AC21" s="211"/>
    </row>
    <row r="22" spans="1:29" s="2" customFormat="1" ht="15" customHeight="1" x14ac:dyDescent="0.2">
      <c r="A22" s="147"/>
      <c r="B22" s="147"/>
      <c r="C22" s="147"/>
      <c r="D22" s="147"/>
      <c r="E22" s="147"/>
      <c r="F22" s="147"/>
      <c r="G22" s="147"/>
      <c r="H22" s="147"/>
      <c r="I22" s="147"/>
      <c r="J22" s="147"/>
      <c r="K22" s="147"/>
      <c r="L22" s="147"/>
      <c r="M22" s="147"/>
      <c r="N22" s="147"/>
      <c r="O22" s="147"/>
      <c r="P22" s="147"/>
      <c r="Q22" s="147"/>
      <c r="R22" s="147"/>
      <c r="S22" s="147"/>
      <c r="X22" s="211"/>
      <c r="Y22" s="211"/>
      <c r="Z22" s="211"/>
      <c r="AA22" s="211"/>
      <c r="AB22" s="211"/>
      <c r="AC22" s="211"/>
    </row>
    <row r="23" spans="1:29" ht="16.5" thickBot="1" x14ac:dyDescent="0.3">
      <c r="A23" s="84"/>
      <c r="B23" s="84"/>
      <c r="C23" s="84"/>
      <c r="D23" s="84"/>
      <c r="E23" s="84"/>
      <c r="F23" s="84"/>
      <c r="G23" s="84"/>
      <c r="H23" s="84"/>
      <c r="I23" s="84"/>
      <c r="J23" s="84"/>
      <c r="K23" s="84"/>
      <c r="L23" s="84"/>
      <c r="M23" s="84"/>
      <c r="N23" s="84"/>
      <c r="O23" s="84"/>
      <c r="P23" s="84"/>
      <c r="Q23" s="84"/>
      <c r="R23" s="84"/>
      <c r="S23" s="84"/>
      <c r="T23" s="84"/>
    </row>
    <row r="24" spans="1:29" ht="14.25" customHeight="1" x14ac:dyDescent="0.25">
      <c r="A24" s="85" t="s">
        <v>284</v>
      </c>
      <c r="B24" s="197" t="s">
        <v>0</v>
      </c>
      <c r="C24" s="86"/>
      <c r="T24" s="87"/>
    </row>
    <row r="25" spans="1:29" ht="12.75" customHeight="1" x14ac:dyDescent="0.25">
      <c r="A25" s="88" t="s">
        <v>283</v>
      </c>
      <c r="B25" s="195">
        <v>366208.33</v>
      </c>
      <c r="C25" s="89"/>
      <c r="D25" s="259"/>
      <c r="E25" s="259"/>
      <c r="F25" s="148"/>
      <c r="G25" s="148"/>
      <c r="H25" s="148"/>
      <c r="I25" s="148"/>
      <c r="J25" s="148"/>
      <c r="K25" s="148"/>
      <c r="L25" s="148"/>
      <c r="M25" s="148"/>
      <c r="N25" s="148"/>
      <c r="O25" s="148"/>
      <c r="P25" s="148"/>
      <c r="Q25" s="148"/>
      <c r="R25" s="148"/>
      <c r="S25" s="89"/>
      <c r="T25" s="87"/>
    </row>
    <row r="26" spans="1:29" ht="17.25" customHeight="1" x14ac:dyDescent="0.25">
      <c r="A26" s="88" t="s">
        <v>282</v>
      </c>
      <c r="B26" s="195">
        <v>5000</v>
      </c>
      <c r="C26" s="89"/>
      <c r="D26" s="256" t="s">
        <v>281</v>
      </c>
      <c r="E26" s="256"/>
      <c r="F26" s="256"/>
      <c r="G26" s="90">
        <v>1</v>
      </c>
      <c r="H26" s="91"/>
      <c r="I26" s="92"/>
      <c r="J26" s="92"/>
      <c r="K26" s="92"/>
      <c r="L26" s="92"/>
      <c r="M26" s="92"/>
      <c r="N26" s="92"/>
      <c r="O26" s="92"/>
      <c r="P26" s="92"/>
      <c r="Q26" s="92"/>
      <c r="R26" s="92"/>
      <c r="T26" s="87"/>
    </row>
    <row r="27" spans="1:29" ht="16.5" customHeight="1" x14ac:dyDescent="0.25">
      <c r="A27" s="88" t="s">
        <v>280</v>
      </c>
      <c r="B27" s="195">
        <v>10</v>
      </c>
      <c r="C27" s="89"/>
      <c r="D27" s="256" t="s">
        <v>279</v>
      </c>
      <c r="E27" s="256"/>
      <c r="F27" s="256"/>
      <c r="G27" s="90">
        <v>1</v>
      </c>
      <c r="H27" s="92"/>
      <c r="I27" s="92"/>
      <c r="J27" s="92"/>
      <c r="K27" s="92"/>
      <c r="L27" s="92"/>
      <c r="M27" s="92"/>
      <c r="N27" s="92"/>
      <c r="O27" s="92"/>
      <c r="P27" s="92"/>
      <c r="Q27" s="92"/>
      <c r="R27" s="92"/>
      <c r="T27" s="87"/>
    </row>
    <row r="28" spans="1:29" ht="24" customHeight="1" x14ac:dyDescent="0.25">
      <c r="A28" s="88" t="s">
        <v>278</v>
      </c>
      <c r="B28" s="195">
        <v>1</v>
      </c>
      <c r="C28" s="89"/>
      <c r="D28" s="257" t="s">
        <v>463</v>
      </c>
      <c r="E28" s="257"/>
      <c r="F28" s="257"/>
      <c r="G28" s="93">
        <v>227789</v>
      </c>
      <c r="H28" s="94"/>
      <c r="I28" s="94"/>
      <c r="J28" s="94"/>
      <c r="K28" s="94"/>
      <c r="L28" s="94"/>
      <c r="M28" s="94"/>
      <c r="N28" s="94"/>
      <c r="O28" s="94"/>
      <c r="P28" s="94"/>
      <c r="Q28" s="94"/>
      <c r="R28" s="94"/>
      <c r="T28" s="87"/>
    </row>
    <row r="29" spans="1:29" ht="17.25" customHeight="1" x14ac:dyDescent="0.25">
      <c r="A29" s="88" t="s">
        <v>277</v>
      </c>
      <c r="B29" s="195">
        <v>0</v>
      </c>
      <c r="C29" s="89"/>
      <c r="D29" s="95"/>
      <c r="E29" s="95"/>
      <c r="F29" s="95"/>
      <c r="G29" s="95"/>
      <c r="H29" s="95"/>
      <c r="I29" s="95"/>
      <c r="J29" s="95"/>
      <c r="K29" s="95"/>
      <c r="L29" s="95"/>
      <c r="M29" s="95"/>
      <c r="N29" s="95"/>
      <c r="O29" s="95"/>
      <c r="P29" s="95"/>
      <c r="Q29" s="95"/>
      <c r="R29" s="95"/>
      <c r="S29" s="96"/>
      <c r="T29" s="87"/>
    </row>
    <row r="30" spans="1:29" ht="17.25" customHeight="1" x14ac:dyDescent="0.25">
      <c r="A30" s="88" t="s">
        <v>276</v>
      </c>
      <c r="B30" s="198">
        <v>0</v>
      </c>
      <c r="C30" s="89"/>
      <c r="T30" s="87"/>
    </row>
    <row r="31" spans="1:29" ht="17.25" customHeight="1" x14ac:dyDescent="0.25">
      <c r="A31" s="88" t="s">
        <v>275</v>
      </c>
      <c r="B31" s="195">
        <v>0</v>
      </c>
      <c r="C31" s="89"/>
      <c r="D31" s="96"/>
      <c r="E31" s="96"/>
      <c r="F31" s="96"/>
      <c r="G31" s="96"/>
      <c r="H31" s="96"/>
      <c r="I31" s="96"/>
      <c r="J31" s="96"/>
      <c r="K31" s="96"/>
      <c r="L31" s="96"/>
      <c r="M31" s="96"/>
      <c r="N31" s="96"/>
      <c r="O31" s="96"/>
      <c r="P31" s="96"/>
      <c r="Q31" s="96"/>
      <c r="R31" s="96"/>
      <c r="S31" s="96"/>
      <c r="T31" s="87"/>
    </row>
    <row r="32" spans="1:29" ht="17.25" customHeight="1" x14ac:dyDescent="0.25">
      <c r="A32" s="88" t="s">
        <v>255</v>
      </c>
      <c r="B32" s="195">
        <v>0</v>
      </c>
      <c r="C32" s="89"/>
      <c r="D32" s="89"/>
      <c r="E32" s="89"/>
      <c r="F32" s="89"/>
      <c r="G32" s="89"/>
      <c r="H32" s="89"/>
      <c r="I32" s="89"/>
      <c r="J32" s="89"/>
      <c r="K32" s="89"/>
      <c r="L32" s="89"/>
      <c r="M32" s="89"/>
      <c r="N32" s="89"/>
      <c r="O32" s="89"/>
      <c r="P32" s="89"/>
      <c r="Q32" s="89"/>
      <c r="R32" s="89"/>
      <c r="S32" s="89"/>
      <c r="T32" s="87"/>
    </row>
    <row r="33" spans="1:23" ht="17.25" customHeight="1" x14ac:dyDescent="0.25">
      <c r="A33" s="88" t="s">
        <v>274</v>
      </c>
      <c r="B33" s="195">
        <v>1</v>
      </c>
      <c r="C33" s="89"/>
      <c r="D33" s="89"/>
      <c r="E33" s="89"/>
      <c r="F33" s="89"/>
      <c r="G33" s="89"/>
      <c r="H33" s="89"/>
      <c r="I33" s="89"/>
      <c r="J33" s="89"/>
      <c r="K33" s="89"/>
      <c r="L33" s="89"/>
      <c r="M33" s="89"/>
      <c r="N33" s="89"/>
      <c r="O33" s="89"/>
      <c r="P33" s="89"/>
      <c r="Q33" s="89"/>
      <c r="R33" s="89"/>
      <c r="S33" s="89"/>
      <c r="T33" s="87"/>
    </row>
    <row r="34" spans="1:23" ht="17.25" customHeight="1" x14ac:dyDescent="0.25">
      <c r="A34" s="88" t="s">
        <v>273</v>
      </c>
      <c r="B34" s="195" t="s">
        <v>464</v>
      </c>
      <c r="C34" s="89"/>
      <c r="D34" s="89"/>
      <c r="E34" s="89"/>
      <c r="F34" s="89"/>
      <c r="G34" s="89"/>
      <c r="H34" s="89"/>
      <c r="I34" s="89"/>
      <c r="J34" s="89"/>
      <c r="K34" s="89"/>
      <c r="L34" s="89"/>
      <c r="M34" s="89"/>
      <c r="N34" s="89"/>
      <c r="O34" s="89"/>
      <c r="P34" s="89"/>
      <c r="Q34" s="89"/>
      <c r="R34" s="89"/>
      <c r="S34" s="89"/>
      <c r="T34" s="87"/>
    </row>
    <row r="35" spans="1:23" ht="17.25" customHeight="1" x14ac:dyDescent="0.25">
      <c r="A35" s="88" t="s">
        <v>246</v>
      </c>
      <c r="B35" s="199">
        <v>0.2</v>
      </c>
      <c r="C35" s="89"/>
      <c r="D35" s="89"/>
      <c r="E35" s="89"/>
      <c r="F35" s="89"/>
      <c r="G35" s="89"/>
      <c r="H35" s="89"/>
      <c r="I35" s="89"/>
      <c r="J35" s="89"/>
      <c r="K35" s="89"/>
      <c r="L35" s="89"/>
      <c r="M35" s="89"/>
      <c r="N35" s="89"/>
      <c r="O35" s="89"/>
      <c r="P35" s="89"/>
      <c r="Q35" s="89"/>
      <c r="R35" s="89"/>
      <c r="S35" s="89"/>
      <c r="T35" s="87"/>
    </row>
    <row r="36" spans="1:23" ht="17.25" customHeight="1" x14ac:dyDescent="0.25">
      <c r="A36" s="88" t="s">
        <v>465</v>
      </c>
      <c r="B36" s="200">
        <v>2.2000000000000002E-2</v>
      </c>
      <c r="C36" s="89"/>
      <c r="D36" s="89"/>
      <c r="E36" s="89"/>
      <c r="F36" s="89"/>
      <c r="G36" s="89"/>
      <c r="H36" s="89"/>
      <c r="I36" s="89"/>
      <c r="J36" s="89"/>
      <c r="K36" s="89"/>
      <c r="L36" s="89"/>
      <c r="M36" s="89"/>
      <c r="N36" s="89"/>
      <c r="O36" s="89"/>
      <c r="P36" s="89"/>
      <c r="Q36" s="89"/>
      <c r="R36" s="89"/>
      <c r="S36" s="89"/>
      <c r="T36" s="87"/>
    </row>
    <row r="37" spans="1:23" ht="17.25" customHeight="1" x14ac:dyDescent="0.25">
      <c r="A37" s="88" t="s">
        <v>272</v>
      </c>
      <c r="B37" s="199">
        <v>0.1</v>
      </c>
      <c r="C37" s="89"/>
      <c r="D37" s="89"/>
      <c r="E37" s="89"/>
      <c r="F37" s="89"/>
      <c r="G37" s="89"/>
      <c r="H37" s="89"/>
      <c r="I37" s="89"/>
      <c r="J37" s="89"/>
      <c r="K37" s="89"/>
      <c r="L37" s="89"/>
      <c r="M37" s="89"/>
      <c r="N37" s="89"/>
      <c r="O37" s="89"/>
      <c r="P37" s="89"/>
      <c r="Q37" s="89"/>
      <c r="R37" s="89"/>
      <c r="S37" s="89"/>
      <c r="T37" s="87"/>
    </row>
    <row r="38" spans="1:23" ht="17.25" customHeight="1" x14ac:dyDescent="0.25">
      <c r="A38" s="88" t="s">
        <v>271</v>
      </c>
      <c r="B38" s="201">
        <v>4</v>
      </c>
      <c r="C38" s="89"/>
      <c r="D38" s="89"/>
      <c r="E38" s="89"/>
      <c r="F38" s="89"/>
      <c r="G38" s="89"/>
      <c r="H38" s="89"/>
      <c r="I38" s="89"/>
      <c r="J38" s="89"/>
      <c r="K38" s="89"/>
      <c r="L38" s="89"/>
      <c r="M38" s="89"/>
      <c r="N38" s="89"/>
      <c r="O38" s="89"/>
      <c r="P38" s="89"/>
      <c r="Q38" s="89"/>
      <c r="R38" s="89"/>
      <c r="S38" s="89"/>
      <c r="T38" s="87"/>
    </row>
    <row r="39" spans="1:23" ht="17.25" customHeight="1" x14ac:dyDescent="0.25">
      <c r="A39" s="88" t="s">
        <v>270</v>
      </c>
      <c r="B39" s="199">
        <v>7.0199999999999999E-2</v>
      </c>
      <c r="C39" s="89"/>
      <c r="D39" s="89"/>
      <c r="E39" s="89"/>
      <c r="F39" s="89"/>
      <c r="G39" s="89"/>
      <c r="H39" s="89"/>
      <c r="I39" s="89"/>
      <c r="J39" s="89"/>
      <c r="K39" s="89"/>
      <c r="L39" s="89"/>
      <c r="M39" s="89"/>
      <c r="N39" s="89"/>
      <c r="O39" s="89"/>
      <c r="P39" s="89"/>
      <c r="Q39" s="89"/>
      <c r="R39" s="89"/>
      <c r="S39" s="89"/>
      <c r="T39" s="87"/>
    </row>
    <row r="40" spans="1:23" ht="17.25" customHeight="1" x14ac:dyDescent="0.25">
      <c r="A40" s="88" t="s">
        <v>269</v>
      </c>
      <c r="B40" s="199">
        <v>7.0199999999999999E-2</v>
      </c>
      <c r="C40" s="89"/>
      <c r="D40" s="89"/>
      <c r="E40" s="89"/>
      <c r="F40" s="89"/>
      <c r="G40" s="89"/>
      <c r="H40" s="89"/>
      <c r="I40" s="89"/>
      <c r="J40" s="89"/>
      <c r="K40" s="89"/>
      <c r="L40" s="89"/>
      <c r="M40" s="89"/>
      <c r="N40" s="89"/>
      <c r="O40" s="89"/>
      <c r="P40" s="89"/>
      <c r="Q40" s="89"/>
      <c r="R40" s="89"/>
      <c r="S40" s="89"/>
      <c r="T40" s="87"/>
    </row>
    <row r="41" spans="1:23" ht="17.25" customHeight="1" x14ac:dyDescent="0.25">
      <c r="A41" s="88" t="s">
        <v>268</v>
      </c>
      <c r="B41" s="201">
        <v>0</v>
      </c>
      <c r="C41" s="89"/>
      <c r="D41" s="89"/>
      <c r="E41" s="89"/>
      <c r="F41" s="89"/>
      <c r="G41" s="89"/>
      <c r="H41" s="89"/>
      <c r="I41" s="89"/>
      <c r="J41" s="89"/>
      <c r="K41" s="89"/>
      <c r="L41" s="89"/>
      <c r="M41" s="89"/>
      <c r="N41" s="89"/>
      <c r="O41" s="89"/>
      <c r="P41" s="89"/>
      <c r="Q41" s="89"/>
      <c r="R41" s="89"/>
      <c r="S41" s="89"/>
      <c r="T41" s="87"/>
    </row>
    <row r="42" spans="1:23" ht="17.25" customHeight="1" x14ac:dyDescent="0.25">
      <c r="A42" s="88" t="s">
        <v>267</v>
      </c>
      <c r="B42" s="202">
        <v>0.13</v>
      </c>
      <c r="C42" s="89"/>
      <c r="D42" s="89"/>
      <c r="E42" s="89"/>
      <c r="F42" s="89"/>
      <c r="G42" s="89"/>
      <c r="H42" s="89"/>
      <c r="I42" s="89"/>
      <c r="J42" s="89"/>
      <c r="K42" s="89"/>
      <c r="L42" s="89"/>
      <c r="M42" s="89"/>
      <c r="N42" s="89"/>
      <c r="O42" s="89"/>
      <c r="P42" s="89"/>
      <c r="Q42" s="89"/>
      <c r="R42" s="89"/>
      <c r="S42" s="89"/>
      <c r="T42" s="87"/>
    </row>
    <row r="43" spans="1:23" ht="17.25" customHeight="1" x14ac:dyDescent="0.25">
      <c r="A43" s="88" t="s">
        <v>266</v>
      </c>
      <c r="B43" s="199">
        <v>1</v>
      </c>
      <c r="C43" s="89"/>
      <c r="D43" s="89"/>
      <c r="E43" s="89"/>
      <c r="F43" s="89"/>
      <c r="G43" s="89"/>
      <c r="H43" s="89"/>
      <c r="I43" s="89"/>
      <c r="J43" s="89"/>
      <c r="K43" s="89"/>
      <c r="L43" s="89"/>
      <c r="M43" s="89"/>
      <c r="N43" s="89"/>
      <c r="O43" s="89"/>
      <c r="P43" s="89"/>
      <c r="Q43" s="89"/>
      <c r="R43" s="89"/>
      <c r="S43" s="89"/>
      <c r="T43" s="87"/>
    </row>
    <row r="44" spans="1:23" ht="17.25" customHeight="1" thickBot="1" x14ac:dyDescent="0.3">
      <c r="A44" s="97" t="s">
        <v>265</v>
      </c>
      <c r="B44" s="203">
        <v>0.13</v>
      </c>
      <c r="C44" s="98"/>
      <c r="D44" s="89"/>
      <c r="E44" s="89"/>
      <c r="F44" s="89"/>
      <c r="G44" s="89"/>
      <c r="H44" s="89"/>
      <c r="I44" s="89"/>
      <c r="J44" s="89"/>
      <c r="K44" s="89"/>
      <c r="L44" s="89"/>
      <c r="M44" s="89"/>
      <c r="N44" s="89"/>
      <c r="O44" s="89"/>
      <c r="P44" s="89"/>
      <c r="Q44" s="89"/>
      <c r="R44" s="89"/>
      <c r="S44" s="89"/>
      <c r="T44" s="87"/>
    </row>
    <row r="45" spans="1:23" ht="24" customHeight="1" x14ac:dyDescent="0.25">
      <c r="A45" s="99" t="s">
        <v>264</v>
      </c>
      <c r="B45" s="100">
        <v>2022</v>
      </c>
      <c r="C45" s="100">
        <v>2023</v>
      </c>
      <c r="D45" s="100">
        <v>2024</v>
      </c>
      <c r="E45" s="100">
        <v>2025</v>
      </c>
      <c r="F45" s="100">
        <v>2026</v>
      </c>
      <c r="G45" s="100">
        <v>2027</v>
      </c>
      <c r="H45" s="100">
        <v>2028</v>
      </c>
      <c r="I45" s="100">
        <v>2029</v>
      </c>
      <c r="J45" s="100">
        <v>2030</v>
      </c>
      <c r="K45" s="100">
        <v>2031</v>
      </c>
      <c r="L45" s="100">
        <v>2032</v>
      </c>
      <c r="M45" s="100">
        <v>2033</v>
      </c>
      <c r="N45" s="100">
        <v>2034</v>
      </c>
      <c r="O45" s="100">
        <v>2035</v>
      </c>
      <c r="P45" s="100">
        <v>2036</v>
      </c>
      <c r="Q45" s="100">
        <v>2037</v>
      </c>
      <c r="R45" s="100">
        <v>2038</v>
      </c>
      <c r="S45" s="100">
        <v>2039</v>
      </c>
      <c r="T45" s="100">
        <v>2040</v>
      </c>
      <c r="U45" s="100">
        <v>2041</v>
      </c>
      <c r="V45" s="100">
        <v>2042</v>
      </c>
      <c r="W45" s="100">
        <v>2043</v>
      </c>
    </row>
    <row r="46" spans="1:23" ht="12" customHeight="1" x14ac:dyDescent="0.25">
      <c r="A46" s="101" t="s">
        <v>263</v>
      </c>
      <c r="B46" s="102"/>
      <c r="C46" s="102">
        <v>0</v>
      </c>
      <c r="D46" s="102">
        <v>0</v>
      </c>
      <c r="E46" s="102">
        <v>0</v>
      </c>
      <c r="F46" s="102">
        <v>0</v>
      </c>
      <c r="G46" s="102">
        <v>0</v>
      </c>
      <c r="H46" s="102">
        <v>0</v>
      </c>
      <c r="I46" s="102">
        <v>0</v>
      </c>
      <c r="J46" s="102">
        <v>0</v>
      </c>
      <c r="K46" s="102">
        <v>0</v>
      </c>
      <c r="L46" s="102">
        <v>0</v>
      </c>
      <c r="M46" s="102">
        <v>0</v>
      </c>
      <c r="N46" s="102">
        <v>0</v>
      </c>
      <c r="O46" s="102">
        <v>0</v>
      </c>
      <c r="P46" s="102">
        <v>0</v>
      </c>
      <c r="Q46" s="102">
        <v>0</v>
      </c>
      <c r="R46" s="102">
        <v>0</v>
      </c>
      <c r="S46" s="102">
        <v>0</v>
      </c>
      <c r="T46" s="102">
        <v>0</v>
      </c>
      <c r="U46" s="102">
        <v>0</v>
      </c>
      <c r="V46" s="102">
        <v>0</v>
      </c>
      <c r="W46" s="102">
        <v>0</v>
      </c>
    </row>
    <row r="47" spans="1:23" ht="12" customHeight="1" x14ac:dyDescent="0.25">
      <c r="A47" s="88" t="s">
        <v>262</v>
      </c>
      <c r="B47" s="102">
        <v>1</v>
      </c>
      <c r="C47" s="102">
        <v>1</v>
      </c>
      <c r="D47" s="102">
        <v>1</v>
      </c>
      <c r="E47" s="102">
        <v>1</v>
      </c>
      <c r="F47" s="102">
        <v>1</v>
      </c>
      <c r="G47" s="102">
        <v>1</v>
      </c>
      <c r="H47" s="102">
        <v>1</v>
      </c>
      <c r="I47" s="102">
        <v>1</v>
      </c>
      <c r="J47" s="102">
        <v>1</v>
      </c>
      <c r="K47" s="102">
        <v>1</v>
      </c>
      <c r="L47" s="102">
        <v>1</v>
      </c>
      <c r="M47" s="102">
        <v>1</v>
      </c>
      <c r="N47" s="102">
        <v>1</v>
      </c>
      <c r="O47" s="102">
        <v>1</v>
      </c>
      <c r="P47" s="102">
        <v>1</v>
      </c>
      <c r="Q47" s="102">
        <v>1</v>
      </c>
      <c r="R47" s="102">
        <v>1</v>
      </c>
      <c r="S47" s="102">
        <v>1</v>
      </c>
      <c r="T47" s="102">
        <v>1</v>
      </c>
      <c r="U47" s="102">
        <v>1</v>
      </c>
      <c r="V47" s="102">
        <v>1</v>
      </c>
      <c r="W47" s="102">
        <v>1</v>
      </c>
    </row>
    <row r="48" spans="1:23" ht="12" customHeight="1" thickBot="1" x14ac:dyDescent="0.3">
      <c r="A48" s="97" t="s">
        <v>261</v>
      </c>
      <c r="B48" s="103">
        <v>0</v>
      </c>
      <c r="C48" s="103">
        <v>50000</v>
      </c>
      <c r="D48" s="103">
        <v>50000</v>
      </c>
      <c r="E48" s="103">
        <v>50000</v>
      </c>
      <c r="F48" s="103">
        <v>50000</v>
      </c>
      <c r="G48" s="103">
        <v>50000</v>
      </c>
      <c r="H48" s="103">
        <v>50000</v>
      </c>
      <c r="I48" s="103">
        <v>50000</v>
      </c>
      <c r="J48" s="103">
        <v>50000</v>
      </c>
      <c r="K48" s="103">
        <v>50000</v>
      </c>
      <c r="L48" s="103">
        <v>50000</v>
      </c>
      <c r="M48" s="103">
        <v>50000</v>
      </c>
      <c r="N48" s="103">
        <v>50000</v>
      </c>
      <c r="O48" s="103">
        <v>50000</v>
      </c>
      <c r="P48" s="103">
        <v>50000</v>
      </c>
      <c r="Q48" s="103">
        <v>50000</v>
      </c>
      <c r="R48" s="103">
        <v>50000</v>
      </c>
      <c r="S48" s="103">
        <v>50000</v>
      </c>
      <c r="T48" s="103">
        <v>50000</v>
      </c>
      <c r="U48" s="103">
        <v>50000</v>
      </c>
      <c r="V48" s="103">
        <v>50000</v>
      </c>
      <c r="W48" s="103">
        <v>50000</v>
      </c>
    </row>
    <row r="49" spans="1:23" ht="9.75" customHeight="1" thickBot="1" x14ac:dyDescent="0.3">
      <c r="A49" s="104"/>
      <c r="B49" s="105"/>
      <c r="C49" s="105"/>
      <c r="D49" s="105"/>
      <c r="E49" s="105"/>
      <c r="F49" s="105"/>
      <c r="G49" s="105"/>
      <c r="H49" s="105"/>
      <c r="I49" s="105"/>
      <c r="J49" s="105"/>
      <c r="K49" s="105"/>
      <c r="L49" s="105"/>
      <c r="M49" s="105"/>
      <c r="N49" s="105"/>
      <c r="O49" s="105"/>
      <c r="P49" s="105"/>
      <c r="Q49" s="105"/>
      <c r="R49" s="105"/>
      <c r="S49" s="105"/>
      <c r="T49" s="105"/>
      <c r="U49" s="105"/>
      <c r="V49" s="105"/>
      <c r="W49" s="105"/>
    </row>
    <row r="50" spans="1:23" ht="24" customHeight="1" x14ac:dyDescent="0.25">
      <c r="A50" s="106" t="s">
        <v>260</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row>
    <row r="51" spans="1:23" ht="11.25" customHeight="1" x14ac:dyDescent="0.25">
      <c r="A51" s="88" t="s">
        <v>259</v>
      </c>
      <c r="B51" s="204">
        <v>0</v>
      </c>
      <c r="C51" s="204">
        <v>0</v>
      </c>
      <c r="D51" s="204">
        <v>0</v>
      </c>
      <c r="E51" s="204">
        <v>0</v>
      </c>
      <c r="F51" s="204">
        <v>0</v>
      </c>
      <c r="G51" s="204">
        <v>0</v>
      </c>
      <c r="H51" s="204">
        <v>0</v>
      </c>
      <c r="I51" s="204">
        <v>0</v>
      </c>
      <c r="J51" s="204">
        <v>0</v>
      </c>
      <c r="K51" s="204">
        <v>0</v>
      </c>
      <c r="L51" s="204">
        <v>0</v>
      </c>
      <c r="M51" s="204">
        <v>0</v>
      </c>
      <c r="N51" s="204">
        <v>0</v>
      </c>
      <c r="O51" s="204">
        <v>0</v>
      </c>
      <c r="P51" s="204">
        <v>0</v>
      </c>
      <c r="Q51" s="204">
        <v>0</v>
      </c>
      <c r="R51" s="204">
        <v>0</v>
      </c>
      <c r="S51" s="204">
        <v>0</v>
      </c>
      <c r="T51" s="204">
        <v>0</v>
      </c>
      <c r="U51" s="204">
        <v>0</v>
      </c>
      <c r="V51" s="204">
        <v>0</v>
      </c>
      <c r="W51" s="204">
        <v>0</v>
      </c>
    </row>
    <row r="52" spans="1:23" ht="12" customHeight="1" x14ac:dyDescent="0.25">
      <c r="A52" s="88" t="s">
        <v>258</v>
      </c>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row>
    <row r="53" spans="1:23" ht="12" customHeight="1" x14ac:dyDescent="0.25">
      <c r="A53" s="88" t="s">
        <v>257</v>
      </c>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row>
    <row r="54" spans="1:23" ht="12" customHeight="1" thickBot="1" x14ac:dyDescent="0.3">
      <c r="A54" s="97" t="s">
        <v>256</v>
      </c>
      <c r="B54" s="205">
        <v>0</v>
      </c>
      <c r="C54" s="205">
        <v>0</v>
      </c>
      <c r="D54" s="205">
        <v>0</v>
      </c>
      <c r="E54" s="205">
        <v>0</v>
      </c>
      <c r="F54" s="205">
        <v>0</v>
      </c>
      <c r="G54" s="205">
        <v>0</v>
      </c>
      <c r="H54" s="205">
        <v>0</v>
      </c>
      <c r="I54" s="205">
        <v>0</v>
      </c>
      <c r="J54" s="205">
        <v>0</v>
      </c>
      <c r="K54" s="205">
        <v>0</v>
      </c>
      <c r="L54" s="205">
        <v>0</v>
      </c>
      <c r="M54" s="205">
        <v>0</v>
      </c>
      <c r="N54" s="205">
        <v>0</v>
      </c>
      <c r="O54" s="205">
        <v>0</v>
      </c>
      <c r="P54" s="205">
        <v>0</v>
      </c>
      <c r="Q54" s="205">
        <v>0</v>
      </c>
      <c r="R54" s="205">
        <v>0</v>
      </c>
      <c r="S54" s="205">
        <v>0</v>
      </c>
      <c r="T54" s="205">
        <v>0</v>
      </c>
      <c r="U54" s="205">
        <v>0</v>
      </c>
      <c r="V54" s="205">
        <v>0</v>
      </c>
      <c r="W54" s="205">
        <v>0</v>
      </c>
    </row>
    <row r="55" spans="1:23" ht="9.75" customHeight="1" thickBot="1" x14ac:dyDescent="0.3">
      <c r="A55" s="104"/>
      <c r="B55" s="107"/>
      <c r="C55" s="107"/>
      <c r="D55" s="107"/>
      <c r="E55" s="107"/>
      <c r="F55" s="107"/>
      <c r="G55" s="107"/>
      <c r="H55" s="107"/>
      <c r="I55" s="107"/>
      <c r="J55" s="107"/>
      <c r="K55" s="107"/>
      <c r="L55" s="107"/>
      <c r="M55" s="107"/>
      <c r="N55" s="107"/>
      <c r="O55" s="107"/>
      <c r="P55" s="107"/>
      <c r="Q55" s="107"/>
      <c r="R55" s="107"/>
      <c r="S55" s="107"/>
      <c r="T55" s="107"/>
      <c r="U55" s="107"/>
      <c r="V55" s="107"/>
      <c r="W55" s="107"/>
    </row>
    <row r="56" spans="1:23" ht="24" customHeight="1" x14ac:dyDescent="0.25">
      <c r="A56" s="106" t="s">
        <v>466</v>
      </c>
      <c r="B56" s="108"/>
      <c r="C56" s="108"/>
      <c r="D56" s="108"/>
      <c r="E56" s="108"/>
      <c r="F56" s="108"/>
      <c r="G56" s="108"/>
      <c r="H56" s="108"/>
      <c r="I56" s="108"/>
      <c r="J56" s="108"/>
      <c r="K56" s="108"/>
      <c r="L56" s="108"/>
      <c r="M56" s="108"/>
      <c r="N56" s="108"/>
      <c r="O56" s="108"/>
      <c r="P56" s="108"/>
      <c r="Q56" s="108"/>
      <c r="R56" s="108"/>
      <c r="S56" s="108"/>
      <c r="T56" s="108"/>
      <c r="U56" s="108"/>
      <c r="V56" s="108"/>
      <c r="W56" s="108"/>
    </row>
    <row r="57" spans="1:23" ht="12.75" customHeight="1" x14ac:dyDescent="0.25">
      <c r="A57" s="101" t="s">
        <v>467</v>
      </c>
      <c r="B57" s="109">
        <v>0</v>
      </c>
      <c r="C57" s="109">
        <f>C48</f>
        <v>50000</v>
      </c>
      <c r="D57" s="109">
        <f t="shared" ref="D57:W57" si="0">D48</f>
        <v>50000</v>
      </c>
      <c r="E57" s="109">
        <f t="shared" si="0"/>
        <v>50000</v>
      </c>
      <c r="F57" s="109">
        <f t="shared" si="0"/>
        <v>50000</v>
      </c>
      <c r="G57" s="109">
        <f t="shared" si="0"/>
        <v>50000</v>
      </c>
      <c r="H57" s="109">
        <f t="shared" si="0"/>
        <v>50000</v>
      </c>
      <c r="I57" s="109">
        <f t="shared" si="0"/>
        <v>50000</v>
      </c>
      <c r="J57" s="109">
        <f t="shared" si="0"/>
        <v>50000</v>
      </c>
      <c r="K57" s="109">
        <f t="shared" si="0"/>
        <v>50000</v>
      </c>
      <c r="L57" s="109">
        <f t="shared" si="0"/>
        <v>50000</v>
      </c>
      <c r="M57" s="109">
        <f t="shared" si="0"/>
        <v>50000</v>
      </c>
      <c r="N57" s="109">
        <f t="shared" si="0"/>
        <v>50000</v>
      </c>
      <c r="O57" s="109">
        <f t="shared" si="0"/>
        <v>50000</v>
      </c>
      <c r="P57" s="109">
        <f t="shared" si="0"/>
        <v>50000</v>
      </c>
      <c r="Q57" s="109">
        <f t="shared" si="0"/>
        <v>50000</v>
      </c>
      <c r="R57" s="109">
        <f t="shared" si="0"/>
        <v>50000</v>
      </c>
      <c r="S57" s="109">
        <f t="shared" si="0"/>
        <v>50000</v>
      </c>
      <c r="T57" s="109">
        <f t="shared" si="0"/>
        <v>50000</v>
      </c>
      <c r="U57" s="109">
        <f t="shared" si="0"/>
        <v>50000</v>
      </c>
      <c r="V57" s="109">
        <f t="shared" si="0"/>
        <v>50000</v>
      </c>
      <c r="W57" s="109">
        <f t="shared" si="0"/>
        <v>50000</v>
      </c>
    </row>
    <row r="58" spans="1:23" ht="12" customHeight="1" x14ac:dyDescent="0.25">
      <c r="A58" s="101" t="s">
        <v>468</v>
      </c>
      <c r="B58" s="110">
        <v>0</v>
      </c>
      <c r="C58" s="110">
        <v>0</v>
      </c>
      <c r="D58" s="110">
        <v>53281.249931250008</v>
      </c>
      <c r="E58" s="110">
        <v>46177.083273750017</v>
      </c>
      <c r="F58" s="110">
        <v>39072.916616250004</v>
      </c>
      <c r="G58" s="110">
        <v>31968.749958750013</v>
      </c>
      <c r="H58" s="110">
        <v>24864.583301250004</v>
      </c>
      <c r="I58" s="110">
        <v>17760.416643750006</v>
      </c>
      <c r="J58" s="110">
        <v>10656.249986250006</v>
      </c>
      <c r="K58" s="110">
        <v>3552.0833287500054</v>
      </c>
      <c r="L58" s="110">
        <v>2.5611370801925662E-12</v>
      </c>
      <c r="M58" s="110">
        <v>0</v>
      </c>
      <c r="N58" s="110">
        <v>0</v>
      </c>
      <c r="O58" s="110">
        <v>0</v>
      </c>
      <c r="P58" s="110">
        <v>0</v>
      </c>
      <c r="Q58" s="110">
        <v>0</v>
      </c>
      <c r="R58" s="110">
        <v>0</v>
      </c>
      <c r="S58" s="110">
        <v>0</v>
      </c>
      <c r="T58" s="110">
        <v>0</v>
      </c>
      <c r="U58" s="110">
        <v>0</v>
      </c>
      <c r="V58" s="110">
        <v>0</v>
      </c>
      <c r="W58" s="110">
        <v>0</v>
      </c>
    </row>
    <row r="59" spans="1:23" ht="12" customHeight="1" x14ac:dyDescent="0.25">
      <c r="A59" s="111" t="s">
        <v>469</v>
      </c>
      <c r="B59" s="112">
        <v>0</v>
      </c>
      <c r="C59" s="112">
        <v>0</v>
      </c>
      <c r="D59" s="112">
        <v>0</v>
      </c>
      <c r="E59" s="112">
        <v>0</v>
      </c>
      <c r="F59" s="112">
        <v>0</v>
      </c>
      <c r="G59" s="112">
        <v>0</v>
      </c>
      <c r="H59" s="112">
        <v>0</v>
      </c>
      <c r="I59" s="112">
        <v>0</v>
      </c>
      <c r="J59" s="112">
        <v>0</v>
      </c>
      <c r="K59" s="112">
        <v>0</v>
      </c>
      <c r="L59" s="112">
        <v>0</v>
      </c>
      <c r="M59" s="112">
        <v>0</v>
      </c>
      <c r="N59" s="112">
        <v>0</v>
      </c>
      <c r="O59" s="112">
        <v>0</v>
      </c>
      <c r="P59" s="112">
        <v>0</v>
      </c>
      <c r="Q59" s="112">
        <v>0</v>
      </c>
      <c r="R59" s="112">
        <v>0</v>
      </c>
      <c r="S59" s="112">
        <v>0</v>
      </c>
      <c r="T59" s="112">
        <v>0</v>
      </c>
      <c r="U59" s="112">
        <v>0</v>
      </c>
      <c r="V59" s="112">
        <v>0</v>
      </c>
      <c r="W59" s="112">
        <v>0</v>
      </c>
    </row>
    <row r="60" spans="1:23" ht="12" customHeight="1" x14ac:dyDescent="0.25">
      <c r="A60" s="111" t="s">
        <v>470</v>
      </c>
      <c r="B60" s="194">
        <v>0</v>
      </c>
      <c r="C60" s="112">
        <v>0</v>
      </c>
      <c r="D60" s="112">
        <v>0</v>
      </c>
      <c r="E60" s="112">
        <v>0</v>
      </c>
      <c r="F60" s="112">
        <v>0</v>
      </c>
      <c r="G60" s="112">
        <v>0</v>
      </c>
      <c r="H60" s="112">
        <v>0</v>
      </c>
      <c r="I60" s="112">
        <v>0</v>
      </c>
      <c r="J60" s="112">
        <v>0</v>
      </c>
      <c r="K60" s="112">
        <v>0</v>
      </c>
      <c r="L60" s="112">
        <v>0</v>
      </c>
      <c r="M60" s="112">
        <v>0</v>
      </c>
      <c r="N60" s="112">
        <v>0</v>
      </c>
      <c r="O60" s="112">
        <v>0</v>
      </c>
      <c r="P60" s="112">
        <v>0</v>
      </c>
      <c r="Q60" s="112">
        <v>0</v>
      </c>
      <c r="R60" s="112">
        <v>0</v>
      </c>
      <c r="S60" s="112">
        <v>0</v>
      </c>
      <c r="T60" s="112">
        <v>0</v>
      </c>
      <c r="U60" s="112">
        <v>0</v>
      </c>
      <c r="V60" s="112">
        <v>0</v>
      </c>
      <c r="W60" s="112">
        <v>0</v>
      </c>
    </row>
    <row r="61" spans="1:23" ht="12" customHeight="1" x14ac:dyDescent="0.25">
      <c r="A61" s="111" t="s">
        <v>471</v>
      </c>
      <c r="B61" s="112">
        <v>0</v>
      </c>
      <c r="C61" s="112">
        <v>0</v>
      </c>
      <c r="D61" s="112">
        <v>0</v>
      </c>
      <c r="E61" s="112">
        <v>0</v>
      </c>
      <c r="F61" s="112">
        <v>0</v>
      </c>
      <c r="G61" s="112">
        <v>0</v>
      </c>
      <c r="H61" s="112">
        <v>0</v>
      </c>
      <c r="I61" s="112">
        <v>0</v>
      </c>
      <c r="J61" s="112">
        <v>0</v>
      </c>
      <c r="K61" s="112">
        <v>0</v>
      </c>
      <c r="L61" s="112">
        <v>0</v>
      </c>
      <c r="M61" s="112">
        <v>0</v>
      </c>
      <c r="N61" s="112">
        <v>0</v>
      </c>
      <c r="O61" s="112">
        <v>0</v>
      </c>
      <c r="P61" s="112">
        <v>0</v>
      </c>
      <c r="Q61" s="112">
        <v>0</v>
      </c>
      <c r="R61" s="112">
        <v>0</v>
      </c>
      <c r="S61" s="112">
        <v>0</v>
      </c>
      <c r="T61" s="112">
        <v>0</v>
      </c>
      <c r="U61" s="112">
        <v>0</v>
      </c>
      <c r="V61" s="112">
        <v>0</v>
      </c>
      <c r="W61" s="112">
        <v>0</v>
      </c>
    </row>
    <row r="62" spans="1:23" ht="12.75" customHeight="1" x14ac:dyDescent="0.25">
      <c r="A62" s="111" t="s">
        <v>472</v>
      </c>
      <c r="B62" s="113">
        <v>0</v>
      </c>
      <c r="C62" s="113">
        <v>0</v>
      </c>
      <c r="D62" s="113">
        <v>0</v>
      </c>
      <c r="E62" s="113">
        <v>0</v>
      </c>
      <c r="F62" s="113">
        <v>0</v>
      </c>
      <c r="G62" s="113">
        <v>0</v>
      </c>
      <c r="H62" s="113">
        <v>0</v>
      </c>
      <c r="I62" s="113">
        <v>0</v>
      </c>
      <c r="J62" s="113">
        <v>0</v>
      </c>
      <c r="K62" s="113">
        <v>0</v>
      </c>
      <c r="L62" s="113">
        <v>0</v>
      </c>
      <c r="M62" s="113">
        <v>0</v>
      </c>
      <c r="N62" s="113">
        <v>0</v>
      </c>
      <c r="O62" s="113">
        <v>0</v>
      </c>
      <c r="P62" s="113">
        <v>0</v>
      </c>
      <c r="Q62" s="113">
        <v>0</v>
      </c>
      <c r="R62" s="113">
        <v>0</v>
      </c>
      <c r="S62" s="113">
        <v>0</v>
      </c>
      <c r="T62" s="113">
        <v>0</v>
      </c>
      <c r="U62" s="113">
        <v>0</v>
      </c>
      <c r="V62" s="113">
        <v>0</v>
      </c>
      <c r="W62" s="113">
        <v>0</v>
      </c>
    </row>
    <row r="63" spans="1:23" ht="12" customHeight="1" x14ac:dyDescent="0.25">
      <c r="A63" s="88" t="s">
        <v>254</v>
      </c>
      <c r="B63" s="112">
        <v>0</v>
      </c>
      <c r="C63" s="112">
        <v>0</v>
      </c>
      <c r="D63" s="112">
        <v>53281.249931250008</v>
      </c>
      <c r="E63" s="112">
        <v>46177.083273750017</v>
      </c>
      <c r="F63" s="112">
        <v>39072.916616250004</v>
      </c>
      <c r="G63" s="112">
        <v>31968.749958750013</v>
      </c>
      <c r="H63" s="112">
        <v>24864.583301250004</v>
      </c>
      <c r="I63" s="112">
        <v>17760.416643750006</v>
      </c>
      <c r="J63" s="112">
        <v>10656.249986250006</v>
      </c>
      <c r="K63" s="112">
        <v>3552.0833287500054</v>
      </c>
      <c r="L63" s="112">
        <v>2.5611370801925662E-12</v>
      </c>
      <c r="M63" s="112">
        <v>0</v>
      </c>
      <c r="N63" s="112">
        <v>0</v>
      </c>
      <c r="O63" s="112">
        <v>0</v>
      </c>
      <c r="P63" s="112">
        <v>0</v>
      </c>
      <c r="Q63" s="112">
        <v>0</v>
      </c>
      <c r="R63" s="112">
        <v>0</v>
      </c>
      <c r="S63" s="112">
        <v>0</v>
      </c>
      <c r="T63" s="112">
        <v>0</v>
      </c>
      <c r="U63" s="112">
        <v>0</v>
      </c>
      <c r="V63" s="112">
        <v>0</v>
      </c>
      <c r="W63" s="112">
        <v>0</v>
      </c>
    </row>
    <row r="64" spans="1:23" ht="30.75" customHeight="1" x14ac:dyDescent="0.25">
      <c r="A64" s="114" t="s">
        <v>253</v>
      </c>
      <c r="B64" s="110">
        <v>0</v>
      </c>
      <c r="C64" s="110">
        <f>C57-C63</f>
        <v>50000</v>
      </c>
      <c r="D64" s="110">
        <f t="shared" ref="D64:W64" si="1">D57-D63</f>
        <v>-3281.2499312500076</v>
      </c>
      <c r="E64" s="110">
        <f t="shared" si="1"/>
        <v>3822.9167262499832</v>
      </c>
      <c r="F64" s="110">
        <f t="shared" si="1"/>
        <v>10927.083383749996</v>
      </c>
      <c r="G64" s="110">
        <f t="shared" si="1"/>
        <v>18031.250041249987</v>
      </c>
      <c r="H64" s="110">
        <f t="shared" si="1"/>
        <v>25135.416698749996</v>
      </c>
      <c r="I64" s="110">
        <f t="shared" si="1"/>
        <v>32239.583356249994</v>
      </c>
      <c r="J64" s="110">
        <f t="shared" si="1"/>
        <v>39343.750013749996</v>
      </c>
      <c r="K64" s="110">
        <f t="shared" si="1"/>
        <v>46447.916671249994</v>
      </c>
      <c r="L64" s="110">
        <f t="shared" si="1"/>
        <v>50000</v>
      </c>
      <c r="M64" s="110">
        <f t="shared" si="1"/>
        <v>50000</v>
      </c>
      <c r="N64" s="110">
        <f t="shared" si="1"/>
        <v>50000</v>
      </c>
      <c r="O64" s="110">
        <f t="shared" si="1"/>
        <v>50000</v>
      </c>
      <c r="P64" s="110">
        <f t="shared" si="1"/>
        <v>50000</v>
      </c>
      <c r="Q64" s="110">
        <f t="shared" si="1"/>
        <v>50000</v>
      </c>
      <c r="R64" s="110">
        <f t="shared" si="1"/>
        <v>50000</v>
      </c>
      <c r="S64" s="110">
        <f t="shared" si="1"/>
        <v>50000</v>
      </c>
      <c r="T64" s="110">
        <f t="shared" si="1"/>
        <v>50000</v>
      </c>
      <c r="U64" s="110">
        <f t="shared" si="1"/>
        <v>50000</v>
      </c>
      <c r="V64" s="110">
        <f t="shared" si="1"/>
        <v>50000</v>
      </c>
      <c r="W64" s="110">
        <f t="shared" si="1"/>
        <v>50000</v>
      </c>
    </row>
    <row r="65" spans="1:23" ht="11.25" customHeight="1" x14ac:dyDescent="0.25">
      <c r="A65" s="88" t="s">
        <v>248</v>
      </c>
      <c r="B65" s="113">
        <v>0</v>
      </c>
      <c r="C65" s="113">
        <v>0</v>
      </c>
      <c r="D65" s="113">
        <f>$B$25/5</f>
        <v>73241.665999999997</v>
      </c>
      <c r="E65" s="113">
        <f t="shared" ref="E65:H65" si="2">$B$25/5</f>
        <v>73241.665999999997</v>
      </c>
      <c r="F65" s="113">
        <f t="shared" si="2"/>
        <v>73241.665999999997</v>
      </c>
      <c r="G65" s="113">
        <f t="shared" si="2"/>
        <v>73241.665999999997</v>
      </c>
      <c r="H65" s="113">
        <f t="shared" si="2"/>
        <v>73241.665999999997</v>
      </c>
      <c r="I65" s="113">
        <v>0</v>
      </c>
      <c r="J65" s="113">
        <v>0</v>
      </c>
      <c r="K65" s="113">
        <v>0</v>
      </c>
      <c r="L65" s="113">
        <v>0</v>
      </c>
      <c r="M65" s="113">
        <v>0</v>
      </c>
      <c r="N65" s="113">
        <v>0</v>
      </c>
      <c r="O65" s="113">
        <v>0</v>
      </c>
      <c r="P65" s="113">
        <v>0</v>
      </c>
      <c r="Q65" s="113">
        <v>0</v>
      </c>
      <c r="R65" s="113">
        <v>0</v>
      </c>
      <c r="S65" s="113">
        <v>0</v>
      </c>
      <c r="T65" s="113">
        <v>0</v>
      </c>
      <c r="U65" s="113">
        <v>0</v>
      </c>
      <c r="V65" s="113">
        <v>0</v>
      </c>
      <c r="W65" s="113">
        <v>0</v>
      </c>
    </row>
    <row r="66" spans="1:23" ht="11.25" customHeight="1" x14ac:dyDescent="0.25">
      <c r="A66" s="88" t="s">
        <v>473</v>
      </c>
      <c r="B66" s="113">
        <v>0</v>
      </c>
      <c r="C66" s="113">
        <v>0</v>
      </c>
      <c r="D66" s="113">
        <f>D65</f>
        <v>73241.665999999997</v>
      </c>
      <c r="E66" s="113">
        <f>D66+E65</f>
        <v>146483.33199999999</v>
      </c>
      <c r="F66" s="113">
        <f t="shared" ref="F66:H66" si="3">E66+F65</f>
        <v>219724.99799999999</v>
      </c>
      <c r="G66" s="113">
        <f t="shared" si="3"/>
        <v>292966.66399999999</v>
      </c>
      <c r="H66" s="113">
        <f t="shared" si="3"/>
        <v>366208.32999999996</v>
      </c>
      <c r="I66" s="113">
        <v>0</v>
      </c>
      <c r="J66" s="113">
        <v>0</v>
      </c>
      <c r="K66" s="113">
        <v>0</v>
      </c>
      <c r="L66" s="113">
        <v>0</v>
      </c>
      <c r="M66" s="113">
        <v>0</v>
      </c>
      <c r="N66" s="113">
        <v>0</v>
      </c>
      <c r="O66" s="113">
        <v>0</v>
      </c>
      <c r="P66" s="113">
        <v>0</v>
      </c>
      <c r="Q66" s="113">
        <v>0</v>
      </c>
      <c r="R66" s="113">
        <v>0</v>
      </c>
      <c r="S66" s="113">
        <v>0</v>
      </c>
      <c r="T66" s="113">
        <v>0</v>
      </c>
      <c r="U66" s="113">
        <v>0</v>
      </c>
      <c r="V66" s="113">
        <v>0</v>
      </c>
      <c r="W66" s="113">
        <v>0</v>
      </c>
    </row>
    <row r="67" spans="1:23" ht="25.5" customHeight="1" x14ac:dyDescent="0.25">
      <c r="A67" s="114" t="s">
        <v>249</v>
      </c>
      <c r="B67" s="110">
        <v>0</v>
      </c>
      <c r="C67" s="110">
        <f>C57-C63</f>
        <v>50000</v>
      </c>
      <c r="D67" s="110">
        <f t="shared" ref="D67:M67" si="4">D57-D63</f>
        <v>-3281.2499312500076</v>
      </c>
      <c r="E67" s="110">
        <f t="shared" si="4"/>
        <v>3822.9167262499832</v>
      </c>
      <c r="F67" s="110">
        <f t="shared" si="4"/>
        <v>10927.083383749996</v>
      </c>
      <c r="G67" s="110">
        <f t="shared" si="4"/>
        <v>18031.250041249987</v>
      </c>
      <c r="H67" s="110">
        <f t="shared" si="4"/>
        <v>25135.416698749996</v>
      </c>
      <c r="I67" s="110">
        <f t="shared" si="4"/>
        <v>32239.583356249994</v>
      </c>
      <c r="J67" s="110">
        <f t="shared" si="4"/>
        <v>39343.750013749996</v>
      </c>
      <c r="K67" s="110">
        <f t="shared" si="4"/>
        <v>46447.916671249994</v>
      </c>
      <c r="L67" s="110">
        <f t="shared" si="4"/>
        <v>50000</v>
      </c>
      <c r="M67" s="110">
        <f t="shared" si="4"/>
        <v>50000</v>
      </c>
      <c r="N67" s="110">
        <v>861111.11</v>
      </c>
      <c r="O67" s="110">
        <v>861111.11</v>
      </c>
      <c r="P67" s="110">
        <v>861111.11</v>
      </c>
      <c r="Q67" s="110">
        <v>861111.11</v>
      </c>
      <c r="R67" s="110">
        <v>861111.11</v>
      </c>
      <c r="S67" s="110">
        <v>861111.11</v>
      </c>
      <c r="T67" s="110">
        <v>861111.11</v>
      </c>
      <c r="U67" s="110">
        <v>861111.11</v>
      </c>
      <c r="V67" s="110">
        <v>861111.11</v>
      </c>
      <c r="W67" s="110">
        <v>861111.11</v>
      </c>
    </row>
    <row r="68" spans="1:23" ht="12" customHeight="1" x14ac:dyDescent="0.25">
      <c r="A68" s="88" t="s">
        <v>247</v>
      </c>
      <c r="B68" s="112">
        <v>0</v>
      </c>
      <c r="C68" s="112">
        <v>0</v>
      </c>
      <c r="D68" s="112">
        <v>0</v>
      </c>
      <c r="E68" s="112">
        <v>0</v>
      </c>
      <c r="F68" s="112">
        <v>0</v>
      </c>
      <c r="G68" s="112">
        <v>0</v>
      </c>
      <c r="H68" s="112">
        <v>0</v>
      </c>
      <c r="I68" s="112">
        <v>0</v>
      </c>
      <c r="J68" s="112">
        <v>0</v>
      </c>
      <c r="K68" s="112">
        <v>0</v>
      </c>
      <c r="L68" s="112">
        <v>0</v>
      </c>
      <c r="M68" s="112">
        <v>0</v>
      </c>
      <c r="N68" s="112">
        <v>0</v>
      </c>
      <c r="O68" s="112">
        <v>0</v>
      </c>
      <c r="P68" s="112">
        <v>0</v>
      </c>
      <c r="Q68" s="112">
        <v>0</v>
      </c>
      <c r="R68" s="112">
        <v>0</v>
      </c>
      <c r="S68" s="112">
        <v>0</v>
      </c>
      <c r="T68" s="112">
        <v>0</v>
      </c>
      <c r="U68" s="112">
        <v>0</v>
      </c>
      <c r="V68" s="112">
        <v>0</v>
      </c>
      <c r="W68" s="112">
        <v>0</v>
      </c>
    </row>
    <row r="69" spans="1:23" ht="12.75" customHeight="1" x14ac:dyDescent="0.25">
      <c r="A69" s="101" t="s">
        <v>252</v>
      </c>
      <c r="B69" s="109">
        <v>0</v>
      </c>
      <c r="C69" s="109">
        <f>C64</f>
        <v>50000</v>
      </c>
      <c r="D69" s="109">
        <f t="shared" ref="D69:M69" si="5">D64</f>
        <v>-3281.2499312500076</v>
      </c>
      <c r="E69" s="109">
        <f t="shared" si="5"/>
        <v>3822.9167262499832</v>
      </c>
      <c r="F69" s="109">
        <f t="shared" si="5"/>
        <v>10927.083383749996</v>
      </c>
      <c r="G69" s="109">
        <f t="shared" si="5"/>
        <v>18031.250041249987</v>
      </c>
      <c r="H69" s="109">
        <f t="shared" si="5"/>
        <v>25135.416698749996</v>
      </c>
      <c r="I69" s="109">
        <f t="shared" si="5"/>
        <v>32239.583356249994</v>
      </c>
      <c r="J69" s="109">
        <f t="shared" si="5"/>
        <v>39343.750013749996</v>
      </c>
      <c r="K69" s="109">
        <f t="shared" si="5"/>
        <v>46447.916671249994</v>
      </c>
      <c r="L69" s="109">
        <f t="shared" si="5"/>
        <v>50000</v>
      </c>
      <c r="M69" s="109">
        <f t="shared" si="5"/>
        <v>50000</v>
      </c>
      <c r="N69" s="109">
        <v>861111.11</v>
      </c>
      <c r="O69" s="109">
        <v>861111.11</v>
      </c>
      <c r="P69" s="109">
        <v>861111.11</v>
      </c>
      <c r="Q69" s="109">
        <v>861111.11</v>
      </c>
      <c r="R69" s="109">
        <v>861111.11</v>
      </c>
      <c r="S69" s="109">
        <v>861111.11</v>
      </c>
      <c r="T69" s="109">
        <v>861111.11</v>
      </c>
      <c r="U69" s="109">
        <v>861111.11</v>
      </c>
      <c r="V69" s="109">
        <v>861111.11</v>
      </c>
      <c r="W69" s="109">
        <v>861111.11</v>
      </c>
    </row>
    <row r="70" spans="1:23" ht="12" customHeight="1" x14ac:dyDescent="0.25">
      <c r="A70" s="88" t="s">
        <v>246</v>
      </c>
      <c r="B70" s="112">
        <v>0</v>
      </c>
      <c r="C70" s="112">
        <f>C69*0.2</f>
        <v>10000</v>
      </c>
      <c r="D70" s="112">
        <f t="shared" ref="D70:M70" si="6">D69*0.2</f>
        <v>-656.2499862500016</v>
      </c>
      <c r="E70" s="112">
        <f t="shared" si="6"/>
        <v>764.58334524999668</v>
      </c>
      <c r="F70" s="112">
        <f t="shared" si="6"/>
        <v>2185.4166767499992</v>
      </c>
      <c r="G70" s="112">
        <f t="shared" si="6"/>
        <v>3606.2500082499973</v>
      </c>
      <c r="H70" s="112">
        <f t="shared" si="6"/>
        <v>5027.0833397499991</v>
      </c>
      <c r="I70" s="112">
        <f t="shared" si="6"/>
        <v>6447.9166712499991</v>
      </c>
      <c r="J70" s="112">
        <f t="shared" si="6"/>
        <v>7868.7500027499991</v>
      </c>
      <c r="K70" s="112">
        <f t="shared" si="6"/>
        <v>9289.5833342499991</v>
      </c>
      <c r="L70" s="112">
        <f t="shared" si="6"/>
        <v>10000</v>
      </c>
      <c r="M70" s="112">
        <f t="shared" si="6"/>
        <v>10000</v>
      </c>
      <c r="N70" s="112">
        <v>-172222.22200000001</v>
      </c>
      <c r="O70" s="112">
        <v>-172222.22200000001</v>
      </c>
      <c r="P70" s="112">
        <v>-172222.22200000001</v>
      </c>
      <c r="Q70" s="112">
        <v>-172222.22200000001</v>
      </c>
      <c r="R70" s="112">
        <v>-172222.22200000001</v>
      </c>
      <c r="S70" s="112">
        <v>-172222.22200000001</v>
      </c>
      <c r="T70" s="112">
        <v>-172222.22200000001</v>
      </c>
      <c r="U70" s="112">
        <v>-172222.22200000001</v>
      </c>
      <c r="V70" s="112">
        <v>-172222.22200000001</v>
      </c>
      <c r="W70" s="112">
        <v>-172222.22200000001</v>
      </c>
    </row>
    <row r="71" spans="1:23" ht="12.75" customHeight="1" thickBot="1" x14ac:dyDescent="0.3">
      <c r="A71" s="115" t="s">
        <v>251</v>
      </c>
      <c r="B71" s="116">
        <v>0</v>
      </c>
      <c r="C71" s="116">
        <f>C69-C70</f>
        <v>40000</v>
      </c>
      <c r="D71" s="116">
        <f t="shared" ref="D71:M71" si="7">D69-D70</f>
        <v>-2624.9999450000059</v>
      </c>
      <c r="E71" s="116">
        <f t="shared" si="7"/>
        <v>3058.3333809999867</v>
      </c>
      <c r="F71" s="116">
        <f t="shared" si="7"/>
        <v>8741.6667069999967</v>
      </c>
      <c r="G71" s="116">
        <f t="shared" si="7"/>
        <v>14425.000032999989</v>
      </c>
      <c r="H71" s="116">
        <f t="shared" si="7"/>
        <v>20108.333358999997</v>
      </c>
      <c r="I71" s="116">
        <f t="shared" si="7"/>
        <v>25791.666684999997</v>
      </c>
      <c r="J71" s="116">
        <f t="shared" si="7"/>
        <v>31475.000010999996</v>
      </c>
      <c r="K71" s="116">
        <f t="shared" si="7"/>
        <v>37158.333336999996</v>
      </c>
      <c r="L71" s="116">
        <f t="shared" si="7"/>
        <v>40000</v>
      </c>
      <c r="M71" s="116">
        <f t="shared" si="7"/>
        <v>40000</v>
      </c>
      <c r="N71" s="116">
        <v>688888.88800000004</v>
      </c>
      <c r="O71" s="116">
        <v>688888.88800000004</v>
      </c>
      <c r="P71" s="116">
        <v>688888.88800000004</v>
      </c>
      <c r="Q71" s="116">
        <v>688888.88800000004</v>
      </c>
      <c r="R71" s="116">
        <v>688888.88800000004</v>
      </c>
      <c r="S71" s="116">
        <v>688888.88800000004</v>
      </c>
      <c r="T71" s="116">
        <v>688888.88800000004</v>
      </c>
      <c r="U71" s="116">
        <v>688888.88800000004</v>
      </c>
      <c r="V71" s="116">
        <v>688888.88800000004</v>
      </c>
      <c r="W71" s="116">
        <v>688888.88800000004</v>
      </c>
    </row>
    <row r="72" spans="1:23" ht="10.5" customHeight="1" thickBot="1" x14ac:dyDescent="0.3">
      <c r="A72" s="104"/>
      <c r="B72" s="117">
        <v>0</v>
      </c>
      <c r="C72" s="117">
        <v>1</v>
      </c>
      <c r="D72" s="117">
        <v>2</v>
      </c>
      <c r="E72" s="117">
        <v>3</v>
      </c>
      <c r="F72" s="117">
        <v>4</v>
      </c>
      <c r="G72" s="117">
        <v>5</v>
      </c>
      <c r="H72" s="117">
        <v>6</v>
      </c>
      <c r="I72" s="117">
        <v>7</v>
      </c>
      <c r="J72" s="117">
        <v>8</v>
      </c>
      <c r="K72" s="117">
        <v>9</v>
      </c>
      <c r="L72" s="117">
        <v>10</v>
      </c>
      <c r="M72" s="117">
        <v>11</v>
      </c>
      <c r="N72" s="117">
        <v>12</v>
      </c>
      <c r="O72" s="117">
        <v>13</v>
      </c>
      <c r="P72" s="117">
        <v>14</v>
      </c>
      <c r="Q72" s="117">
        <v>15</v>
      </c>
      <c r="R72" s="117">
        <v>16</v>
      </c>
      <c r="S72" s="117">
        <v>17</v>
      </c>
      <c r="T72" s="117">
        <v>18</v>
      </c>
      <c r="U72" s="117">
        <v>19</v>
      </c>
      <c r="V72" s="117">
        <v>20</v>
      </c>
      <c r="W72" s="117">
        <v>21</v>
      </c>
    </row>
    <row r="73" spans="1:23" ht="25.5" customHeight="1" x14ac:dyDescent="0.25">
      <c r="A73" s="106" t="s">
        <v>250</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249</v>
      </c>
      <c r="B74" s="110">
        <v>0</v>
      </c>
      <c r="C74" s="110"/>
      <c r="D74" s="110"/>
      <c r="E74" s="110"/>
      <c r="F74" s="110"/>
      <c r="G74" s="110"/>
      <c r="H74" s="110"/>
      <c r="I74" s="110"/>
      <c r="J74" s="110"/>
      <c r="K74" s="110"/>
      <c r="L74" s="110"/>
      <c r="M74" s="110"/>
      <c r="N74" s="110"/>
      <c r="O74" s="110"/>
      <c r="P74" s="110"/>
      <c r="Q74" s="110"/>
      <c r="R74" s="110"/>
      <c r="S74" s="110"/>
      <c r="T74" s="110"/>
      <c r="U74" s="110"/>
      <c r="V74" s="110"/>
      <c r="W74" s="110"/>
    </row>
    <row r="75" spans="1:23" ht="12" customHeight="1" x14ac:dyDescent="0.25">
      <c r="A75" s="88" t="s">
        <v>248</v>
      </c>
      <c r="B75" s="112">
        <v>0</v>
      </c>
      <c r="C75" s="112"/>
      <c r="D75" s="112"/>
      <c r="E75" s="112"/>
      <c r="F75" s="112"/>
      <c r="G75" s="112"/>
      <c r="H75" s="112"/>
      <c r="I75" s="112"/>
      <c r="J75" s="112"/>
      <c r="K75" s="112"/>
      <c r="L75" s="112"/>
      <c r="M75" s="112"/>
      <c r="N75" s="112"/>
      <c r="O75" s="112"/>
      <c r="P75" s="112"/>
      <c r="Q75" s="112"/>
      <c r="R75" s="112"/>
      <c r="S75" s="112"/>
      <c r="T75" s="112"/>
      <c r="U75" s="112"/>
      <c r="V75" s="112"/>
      <c r="W75" s="112"/>
    </row>
    <row r="76" spans="1:23" ht="12" customHeight="1" x14ac:dyDescent="0.25">
      <c r="A76" s="88" t="s">
        <v>247</v>
      </c>
      <c r="B76" s="112">
        <v>0</v>
      </c>
      <c r="C76" s="112"/>
      <c r="D76" s="112"/>
      <c r="E76" s="112"/>
      <c r="F76" s="112"/>
      <c r="G76" s="112"/>
      <c r="H76" s="112"/>
      <c r="I76" s="112"/>
      <c r="J76" s="112"/>
      <c r="K76" s="112"/>
      <c r="L76" s="112"/>
      <c r="M76" s="112"/>
      <c r="N76" s="112"/>
      <c r="O76" s="112"/>
      <c r="P76" s="112"/>
      <c r="Q76" s="112"/>
      <c r="R76" s="112"/>
      <c r="S76" s="112"/>
      <c r="T76" s="112"/>
      <c r="U76" s="112"/>
      <c r="V76" s="112"/>
      <c r="W76" s="112"/>
    </row>
    <row r="77" spans="1:23" ht="12" customHeight="1" x14ac:dyDescent="0.25">
      <c r="A77" s="88" t="s">
        <v>246</v>
      </c>
      <c r="B77" s="113">
        <v>0</v>
      </c>
      <c r="C77" s="113"/>
      <c r="D77" s="113"/>
      <c r="E77" s="113"/>
      <c r="F77" s="113"/>
      <c r="G77" s="113"/>
      <c r="H77" s="113"/>
      <c r="I77" s="113"/>
      <c r="J77" s="113"/>
      <c r="K77" s="113"/>
      <c r="L77" s="113"/>
      <c r="M77" s="113"/>
      <c r="N77" s="113"/>
      <c r="O77" s="113"/>
      <c r="P77" s="113"/>
      <c r="Q77" s="113"/>
      <c r="R77" s="113"/>
      <c r="S77" s="113"/>
      <c r="T77" s="113"/>
      <c r="U77" s="113"/>
      <c r="V77" s="113"/>
      <c r="W77" s="113"/>
    </row>
    <row r="78" spans="1:23" ht="12" customHeight="1" x14ac:dyDescent="0.25">
      <c r="A78" s="88" t="s">
        <v>245</v>
      </c>
      <c r="B78" s="112">
        <v>0</v>
      </c>
      <c r="C78" s="112"/>
      <c r="D78" s="112"/>
      <c r="E78" s="112"/>
      <c r="F78" s="112"/>
      <c r="G78" s="112"/>
      <c r="H78" s="112"/>
      <c r="I78" s="112"/>
      <c r="J78" s="112"/>
      <c r="K78" s="112"/>
      <c r="L78" s="112"/>
      <c r="M78" s="112"/>
      <c r="N78" s="112"/>
      <c r="O78" s="112"/>
      <c r="P78" s="112"/>
      <c r="Q78" s="112"/>
      <c r="R78" s="112"/>
      <c r="S78" s="112"/>
      <c r="T78" s="112"/>
      <c r="U78" s="112"/>
      <c r="V78" s="112"/>
      <c r="W78" s="112"/>
    </row>
    <row r="79" spans="1:23" ht="12" customHeight="1" x14ac:dyDescent="0.25">
      <c r="A79" s="88" t="s">
        <v>244</v>
      </c>
      <c r="B79" s="113">
        <v>0</v>
      </c>
      <c r="C79" s="113"/>
      <c r="D79" s="113"/>
      <c r="E79" s="113"/>
      <c r="F79" s="113"/>
      <c r="G79" s="113"/>
      <c r="H79" s="113"/>
      <c r="I79" s="113"/>
      <c r="J79" s="113"/>
      <c r="K79" s="113"/>
      <c r="L79" s="113"/>
      <c r="M79" s="113"/>
      <c r="N79" s="113"/>
      <c r="O79" s="113"/>
      <c r="P79" s="113"/>
      <c r="Q79" s="113"/>
      <c r="R79" s="113"/>
      <c r="S79" s="113"/>
      <c r="T79" s="113"/>
      <c r="U79" s="113"/>
      <c r="V79" s="113"/>
      <c r="W79" s="113"/>
    </row>
    <row r="80" spans="1:23" ht="12.75" customHeight="1" x14ac:dyDescent="0.25">
      <c r="A80" s="88" t="s">
        <v>243</v>
      </c>
      <c r="B80" s="112">
        <v>0</v>
      </c>
      <c r="C80" s="112"/>
      <c r="D80" s="112"/>
      <c r="E80" s="112"/>
      <c r="F80" s="112"/>
      <c r="G80" s="112"/>
      <c r="H80" s="112"/>
      <c r="I80" s="112"/>
      <c r="J80" s="112"/>
      <c r="K80" s="112"/>
      <c r="L80" s="112"/>
      <c r="M80" s="112"/>
      <c r="N80" s="112"/>
      <c r="O80" s="112"/>
      <c r="P80" s="112"/>
      <c r="Q80" s="112"/>
      <c r="R80" s="112"/>
      <c r="S80" s="112"/>
      <c r="T80" s="112"/>
      <c r="U80" s="112"/>
      <c r="V80" s="112"/>
      <c r="W80" s="112"/>
    </row>
    <row r="81" spans="1:29" ht="12.75" customHeight="1" x14ac:dyDescent="0.25">
      <c r="A81" s="88" t="s">
        <v>242</v>
      </c>
      <c r="B81" s="112">
        <v>0</v>
      </c>
      <c r="C81" s="112"/>
      <c r="D81" s="112"/>
      <c r="E81" s="112"/>
      <c r="F81" s="112"/>
      <c r="G81" s="112"/>
      <c r="H81" s="112"/>
      <c r="I81" s="112"/>
      <c r="J81" s="112"/>
      <c r="K81" s="112"/>
      <c r="L81" s="112"/>
      <c r="M81" s="112"/>
      <c r="N81" s="112"/>
      <c r="O81" s="112"/>
      <c r="P81" s="112"/>
      <c r="Q81" s="112"/>
      <c r="R81" s="112"/>
      <c r="S81" s="112"/>
      <c r="T81" s="112"/>
      <c r="U81" s="112"/>
      <c r="V81" s="112"/>
      <c r="W81" s="112"/>
    </row>
    <row r="82" spans="1:29" ht="12" customHeight="1" x14ac:dyDescent="0.25">
      <c r="A82" s="101" t="s">
        <v>241</v>
      </c>
      <c r="B82" s="110">
        <v>0</v>
      </c>
      <c r="C82" s="110"/>
      <c r="D82" s="110"/>
      <c r="E82" s="110"/>
      <c r="F82" s="110"/>
      <c r="G82" s="110"/>
      <c r="H82" s="110"/>
      <c r="I82" s="110"/>
      <c r="J82" s="110"/>
      <c r="K82" s="110"/>
      <c r="L82" s="110"/>
      <c r="M82" s="110"/>
      <c r="N82" s="110"/>
      <c r="O82" s="110"/>
      <c r="P82" s="110"/>
      <c r="Q82" s="110"/>
      <c r="R82" s="110"/>
      <c r="S82" s="110"/>
      <c r="T82" s="110"/>
      <c r="U82" s="110"/>
      <c r="V82" s="110"/>
      <c r="W82" s="110"/>
    </row>
    <row r="83" spans="1:29" ht="12" customHeight="1" x14ac:dyDescent="0.25">
      <c r="A83" s="101" t="s">
        <v>240</v>
      </c>
      <c r="B83" s="110">
        <v>0</v>
      </c>
      <c r="C83" s="110"/>
      <c r="D83" s="110"/>
      <c r="E83" s="110"/>
      <c r="F83" s="110"/>
      <c r="G83" s="110"/>
      <c r="H83" s="110"/>
      <c r="I83" s="110"/>
      <c r="J83" s="110"/>
      <c r="K83" s="110"/>
      <c r="L83" s="110"/>
      <c r="M83" s="110"/>
      <c r="N83" s="110"/>
      <c r="O83" s="110"/>
      <c r="P83" s="110"/>
      <c r="Q83" s="110"/>
      <c r="R83" s="110"/>
      <c r="S83" s="110"/>
      <c r="T83" s="110"/>
      <c r="U83" s="110"/>
      <c r="V83" s="110"/>
      <c r="W83" s="110"/>
    </row>
    <row r="84" spans="1:29" ht="12" customHeight="1" x14ac:dyDescent="0.25">
      <c r="A84" s="88" t="s">
        <v>239</v>
      </c>
      <c r="B84" s="119">
        <v>1</v>
      </c>
      <c r="C84" s="119"/>
      <c r="D84" s="119"/>
      <c r="E84" s="119"/>
      <c r="F84" s="119"/>
      <c r="G84" s="119"/>
      <c r="H84" s="119"/>
      <c r="I84" s="119"/>
      <c r="J84" s="119"/>
      <c r="K84" s="119"/>
      <c r="L84" s="119"/>
      <c r="M84" s="119"/>
      <c r="N84" s="119"/>
      <c r="O84" s="119"/>
      <c r="P84" s="119"/>
      <c r="Q84" s="119"/>
      <c r="R84" s="119"/>
      <c r="S84" s="119"/>
      <c r="T84" s="119"/>
      <c r="U84" s="119"/>
      <c r="V84" s="119"/>
      <c r="W84" s="119"/>
    </row>
    <row r="85" spans="1:29" ht="27.75" customHeight="1" x14ac:dyDescent="0.25">
      <c r="A85" s="114" t="s">
        <v>474</v>
      </c>
      <c r="B85" s="110">
        <v>0</v>
      </c>
      <c r="C85" s="110"/>
      <c r="D85" s="110"/>
      <c r="E85" s="110"/>
      <c r="F85" s="110"/>
      <c r="G85" s="110"/>
      <c r="H85" s="110"/>
      <c r="I85" s="110"/>
      <c r="J85" s="110"/>
      <c r="K85" s="110"/>
      <c r="L85" s="110"/>
      <c r="M85" s="110"/>
      <c r="N85" s="110"/>
      <c r="O85" s="110"/>
      <c r="P85" s="110"/>
      <c r="Q85" s="110"/>
      <c r="R85" s="110"/>
      <c r="S85" s="110"/>
      <c r="T85" s="110"/>
      <c r="U85" s="110"/>
      <c r="V85" s="110"/>
      <c r="W85" s="110"/>
    </row>
    <row r="86" spans="1:29" ht="21.75" customHeight="1" x14ac:dyDescent="0.25">
      <c r="A86" s="114" t="s">
        <v>238</v>
      </c>
      <c r="B86" s="110">
        <v>0</v>
      </c>
      <c r="C86" s="110"/>
      <c r="D86" s="110"/>
      <c r="E86" s="110"/>
      <c r="F86" s="110"/>
      <c r="G86" s="110"/>
      <c r="H86" s="110"/>
      <c r="I86" s="110"/>
      <c r="J86" s="110"/>
      <c r="K86" s="110"/>
      <c r="L86" s="110"/>
      <c r="M86" s="110"/>
      <c r="N86" s="110"/>
      <c r="O86" s="110"/>
      <c r="P86" s="110"/>
      <c r="Q86" s="110"/>
      <c r="R86" s="110"/>
      <c r="S86" s="110"/>
      <c r="T86" s="110"/>
      <c r="U86" s="110"/>
      <c r="V86" s="110"/>
      <c r="W86" s="110"/>
    </row>
    <row r="87" spans="1:29" ht="14.25" customHeight="1" x14ac:dyDescent="0.25">
      <c r="A87" s="120" t="s">
        <v>237</v>
      </c>
      <c r="B87" s="121">
        <v>0</v>
      </c>
      <c r="C87" s="121">
        <v>0</v>
      </c>
      <c r="D87" s="121">
        <v>0</v>
      </c>
      <c r="E87" s="121">
        <v>0</v>
      </c>
      <c r="F87" s="121">
        <v>4.1980640533635816E-2</v>
      </c>
      <c r="G87" s="121">
        <v>0.16739794577585565</v>
      </c>
      <c r="H87" s="121">
        <v>0.23894145494193864</v>
      </c>
      <c r="I87" s="121">
        <v>0.28211585140631623</v>
      </c>
      <c r="J87" s="121">
        <v>0.30933399255972072</v>
      </c>
      <c r="K87" s="121">
        <v>0.3270788783075198</v>
      </c>
      <c r="L87" s="121">
        <v>0.33794461306485801</v>
      </c>
      <c r="M87" s="121">
        <v>0.34537239615369475</v>
      </c>
      <c r="N87" s="121">
        <v>0.35052400594425004</v>
      </c>
      <c r="O87" s="121">
        <v>0.35413849633988415</v>
      </c>
      <c r="P87" s="121">
        <v>0.35669801102321097</v>
      </c>
      <c r="Q87" s="121">
        <v>0.35852385374216267</v>
      </c>
      <c r="R87" s="121">
        <v>0.35983398620561236</v>
      </c>
      <c r="S87" s="121">
        <v>0.36077846776004052</v>
      </c>
      <c r="T87" s="121">
        <v>0.3614618787625683</v>
      </c>
      <c r="U87" s="121">
        <v>0.36195783962741523</v>
      </c>
      <c r="V87" s="121">
        <v>0.36231860365975188</v>
      </c>
      <c r="W87" s="121">
        <v>0.3625815072639389</v>
      </c>
    </row>
    <row r="88" spans="1:29" x14ac:dyDescent="0.25">
      <c r="A88" s="120" t="s">
        <v>236</v>
      </c>
      <c r="B88" s="122">
        <v>0</v>
      </c>
      <c r="C88" s="122">
        <v>0</v>
      </c>
      <c r="D88" s="122">
        <v>1</v>
      </c>
      <c r="E88" s="122">
        <v>0</v>
      </c>
      <c r="F88" s="122">
        <v>0</v>
      </c>
      <c r="G88" s="122">
        <v>0</v>
      </c>
      <c r="H88" s="122">
        <v>0</v>
      </c>
      <c r="I88" s="122">
        <v>0</v>
      </c>
      <c r="J88" s="122">
        <v>0</v>
      </c>
      <c r="K88" s="122">
        <v>0</v>
      </c>
      <c r="L88" s="122">
        <v>0</v>
      </c>
      <c r="M88" s="122">
        <v>0</v>
      </c>
      <c r="N88" s="122">
        <v>0</v>
      </c>
      <c r="O88" s="122">
        <v>0</v>
      </c>
      <c r="P88" s="122">
        <v>0</v>
      </c>
      <c r="Q88" s="122">
        <v>0</v>
      </c>
      <c r="R88" s="122">
        <v>0</v>
      </c>
      <c r="S88" s="122">
        <v>0</v>
      </c>
      <c r="T88" s="122">
        <v>0</v>
      </c>
      <c r="U88" s="122">
        <v>0</v>
      </c>
      <c r="V88" s="122">
        <v>0</v>
      </c>
      <c r="W88" s="122">
        <v>0</v>
      </c>
    </row>
    <row r="89" spans="1:29" ht="12" customHeight="1" thickBot="1" x14ac:dyDescent="0.3">
      <c r="A89" s="123" t="s">
        <v>235</v>
      </c>
      <c r="B89" s="122">
        <v>0</v>
      </c>
      <c r="C89" s="122">
        <v>0</v>
      </c>
      <c r="D89" s="122">
        <v>1</v>
      </c>
      <c r="E89" s="122">
        <v>0</v>
      </c>
      <c r="F89" s="122">
        <v>0</v>
      </c>
      <c r="G89" s="122">
        <v>0</v>
      </c>
      <c r="H89" s="122">
        <v>0</v>
      </c>
      <c r="I89" s="122">
        <v>0</v>
      </c>
      <c r="J89" s="122">
        <v>0</v>
      </c>
      <c r="K89" s="122">
        <v>0</v>
      </c>
      <c r="L89" s="122">
        <v>0</v>
      </c>
      <c r="M89" s="122">
        <v>0</v>
      </c>
      <c r="N89" s="122">
        <v>0</v>
      </c>
      <c r="O89" s="122">
        <v>0</v>
      </c>
      <c r="P89" s="122">
        <v>0</v>
      </c>
      <c r="Q89" s="122">
        <v>0</v>
      </c>
      <c r="R89" s="122">
        <v>0</v>
      </c>
      <c r="S89" s="122">
        <v>0</v>
      </c>
      <c r="T89" s="122">
        <v>0</v>
      </c>
      <c r="U89" s="122">
        <v>0</v>
      </c>
      <c r="V89" s="122">
        <v>0</v>
      </c>
      <c r="W89" s="122">
        <v>0</v>
      </c>
    </row>
    <row r="90" spans="1:29" ht="21.75" customHeight="1" x14ac:dyDescent="0.25">
      <c r="A90" s="86"/>
      <c r="B90" s="86"/>
      <c r="C90" s="86"/>
      <c r="D90" s="86"/>
      <c r="E90" s="86"/>
      <c r="F90" s="86"/>
      <c r="G90" s="86"/>
      <c r="H90" s="86"/>
      <c r="I90" s="86"/>
      <c r="J90" s="86"/>
      <c r="K90" s="86"/>
      <c r="L90" s="86"/>
      <c r="M90" s="86"/>
      <c r="N90" s="86"/>
      <c r="O90" s="86"/>
      <c r="P90" s="86"/>
      <c r="Q90" s="86"/>
      <c r="R90" s="86"/>
      <c r="S90" s="86"/>
      <c r="T90" s="86"/>
      <c r="U90" s="86"/>
      <c r="V90" s="86"/>
      <c r="W90" s="86"/>
    </row>
    <row r="91" spans="1:29" ht="13.5" customHeight="1" x14ac:dyDescent="0.25">
      <c r="A91" s="124" t="s">
        <v>475</v>
      </c>
      <c r="B91" s="206">
        <v>2024</v>
      </c>
      <c r="C91" s="87"/>
      <c r="D91" s="87"/>
      <c r="E91" s="87"/>
      <c r="F91" s="87"/>
      <c r="G91" s="87"/>
      <c r="H91" s="87"/>
      <c r="I91" s="87"/>
      <c r="J91" s="87"/>
      <c r="K91" s="87"/>
      <c r="L91" s="87"/>
      <c r="M91" s="87"/>
      <c r="N91" s="87"/>
      <c r="O91" s="87"/>
      <c r="P91" s="87"/>
      <c r="Q91" s="87"/>
      <c r="R91" s="87"/>
      <c r="S91" s="87"/>
      <c r="T91" s="87"/>
      <c r="U91" s="87"/>
      <c r="V91" s="87"/>
      <c r="W91" s="87"/>
    </row>
    <row r="92" spans="1:29" ht="13.5" customHeight="1" x14ac:dyDescent="0.25">
      <c r="A92" s="124" t="s">
        <v>476</v>
      </c>
      <c r="B92" s="207">
        <v>2024</v>
      </c>
      <c r="C92" s="125"/>
      <c r="D92" s="125"/>
      <c r="E92" s="126"/>
      <c r="F92" s="126"/>
      <c r="G92" s="126"/>
      <c r="H92" s="126"/>
      <c r="I92" s="126"/>
      <c r="J92" s="126"/>
      <c r="K92" s="127"/>
      <c r="L92" s="126"/>
      <c r="M92" s="126"/>
      <c r="N92" s="126"/>
      <c r="O92" s="126"/>
      <c r="P92" s="126"/>
      <c r="Q92" s="126"/>
      <c r="R92" s="126"/>
      <c r="S92" s="126"/>
      <c r="T92" s="126"/>
      <c r="U92" s="126"/>
      <c r="V92" s="126"/>
      <c r="W92" s="126"/>
    </row>
    <row r="93" spans="1:29" ht="13.5" customHeight="1" x14ac:dyDescent="0.25">
      <c r="A93" s="124" t="s">
        <v>477</v>
      </c>
      <c r="B93" s="207"/>
      <c r="C93" s="125"/>
      <c r="D93" s="125"/>
      <c r="E93" s="126"/>
      <c r="F93" s="126"/>
      <c r="G93" s="126"/>
      <c r="H93" s="126"/>
      <c r="I93" s="126"/>
      <c r="J93" s="126"/>
      <c r="K93" s="127"/>
      <c r="L93" s="126"/>
      <c r="M93" s="126"/>
      <c r="N93" s="126"/>
      <c r="O93" s="126"/>
      <c r="P93" s="126"/>
      <c r="Q93" s="126"/>
      <c r="R93" s="126"/>
      <c r="S93" s="126"/>
      <c r="T93" s="126"/>
      <c r="U93" s="126"/>
      <c r="V93" s="126"/>
      <c r="W93" s="126"/>
    </row>
    <row r="94" spans="1:29" s="128" customFormat="1" ht="14.25" customHeight="1" x14ac:dyDescent="0.2">
      <c r="B94" s="129">
        <v>2022</v>
      </c>
      <c r="C94" s="129">
        <v>2023</v>
      </c>
      <c r="D94" s="129">
        <v>2024</v>
      </c>
      <c r="E94" s="129">
        <v>2025</v>
      </c>
      <c r="F94" s="129">
        <v>2026</v>
      </c>
      <c r="G94" s="129">
        <v>2027</v>
      </c>
      <c r="H94" s="129">
        <v>2028</v>
      </c>
      <c r="I94" s="129">
        <v>2029</v>
      </c>
      <c r="J94" s="129">
        <v>2030</v>
      </c>
      <c r="K94" s="129">
        <v>2031</v>
      </c>
      <c r="L94" s="129">
        <v>2032</v>
      </c>
      <c r="M94" s="129">
        <v>2033</v>
      </c>
      <c r="N94" s="129">
        <v>2034</v>
      </c>
      <c r="O94" s="129">
        <v>2035</v>
      </c>
      <c r="P94" s="129">
        <v>2036</v>
      </c>
      <c r="Q94" s="129">
        <v>2037</v>
      </c>
      <c r="R94" s="129">
        <v>2038</v>
      </c>
      <c r="S94" s="129">
        <v>2039</v>
      </c>
      <c r="T94" s="129">
        <v>2040</v>
      </c>
      <c r="U94" s="129">
        <v>2041</v>
      </c>
      <c r="V94" s="129">
        <v>2042</v>
      </c>
      <c r="W94" s="129">
        <v>2043</v>
      </c>
      <c r="X94" s="213"/>
      <c r="Y94" s="213"/>
      <c r="Z94" s="213"/>
      <c r="AA94" s="213"/>
      <c r="AB94" s="213"/>
      <c r="AC94" s="213"/>
    </row>
    <row r="95" spans="1:29" s="128" customFormat="1" ht="12.75" x14ac:dyDescent="0.2">
      <c r="A95" s="124" t="s">
        <v>478</v>
      </c>
      <c r="B95" s="131">
        <v>0</v>
      </c>
      <c r="C95" s="131">
        <v>0</v>
      </c>
      <c r="D95" s="131">
        <v>50000</v>
      </c>
      <c r="E95" s="131">
        <v>50000</v>
      </c>
      <c r="F95" s="131">
        <v>50000</v>
      </c>
      <c r="G95" s="131">
        <v>50000</v>
      </c>
      <c r="H95" s="131">
        <v>50000</v>
      </c>
      <c r="I95" s="131">
        <v>50000</v>
      </c>
      <c r="J95" s="131">
        <v>50000</v>
      </c>
      <c r="K95" s="131">
        <v>50000</v>
      </c>
      <c r="L95" s="131">
        <v>50000</v>
      </c>
      <c r="M95" s="131">
        <v>50000</v>
      </c>
      <c r="N95" s="131">
        <v>50000</v>
      </c>
      <c r="O95" s="131">
        <v>50000</v>
      </c>
      <c r="P95" s="131">
        <v>50000</v>
      </c>
      <c r="Q95" s="131">
        <v>50000</v>
      </c>
      <c r="R95" s="131">
        <v>50000</v>
      </c>
      <c r="S95" s="131">
        <v>50000</v>
      </c>
      <c r="T95" s="131">
        <v>50000</v>
      </c>
      <c r="U95" s="131">
        <v>50000</v>
      </c>
      <c r="V95" s="131">
        <v>50000</v>
      </c>
      <c r="W95" s="131">
        <v>50000</v>
      </c>
      <c r="X95" s="213"/>
      <c r="Y95" s="213"/>
      <c r="Z95" s="213"/>
      <c r="AA95" s="213"/>
      <c r="AB95" s="213"/>
      <c r="AC95" s="213"/>
    </row>
    <row r="96" spans="1:29" s="128" customFormat="1" ht="12.75" x14ac:dyDescent="0.2">
      <c r="A96" s="208" t="s">
        <v>469</v>
      </c>
      <c r="B96" s="131">
        <v>0</v>
      </c>
      <c r="C96" s="131">
        <v>0</v>
      </c>
      <c r="D96" s="131">
        <v>0</v>
      </c>
      <c r="E96" s="131">
        <v>0</v>
      </c>
      <c r="F96" s="131">
        <v>0</v>
      </c>
      <c r="G96" s="131">
        <v>0</v>
      </c>
      <c r="H96" s="131">
        <v>0</v>
      </c>
      <c r="I96" s="131">
        <v>0</v>
      </c>
      <c r="J96" s="131">
        <v>0</v>
      </c>
      <c r="K96" s="131">
        <v>0</v>
      </c>
      <c r="L96" s="131">
        <v>0</v>
      </c>
      <c r="M96" s="131">
        <v>0</v>
      </c>
      <c r="N96" s="131">
        <v>0</v>
      </c>
      <c r="O96" s="131">
        <v>0</v>
      </c>
      <c r="P96" s="131">
        <v>0</v>
      </c>
      <c r="Q96" s="131">
        <v>0</v>
      </c>
      <c r="R96" s="131">
        <v>0</v>
      </c>
      <c r="S96" s="131">
        <v>0</v>
      </c>
      <c r="T96" s="131">
        <v>0</v>
      </c>
      <c r="U96" s="131">
        <v>0</v>
      </c>
      <c r="V96" s="131">
        <v>0</v>
      </c>
      <c r="W96" s="131">
        <v>0</v>
      </c>
      <c r="X96" s="213"/>
      <c r="Y96" s="213"/>
      <c r="Z96" s="213"/>
      <c r="AA96" s="213"/>
      <c r="AB96" s="213"/>
      <c r="AC96" s="213"/>
    </row>
    <row r="97" spans="1:29" s="128" customFormat="1" ht="12.75" x14ac:dyDescent="0.2">
      <c r="A97" s="209" t="s">
        <v>470</v>
      </c>
      <c r="B97" s="131"/>
      <c r="C97" s="131"/>
      <c r="D97" s="131"/>
      <c r="E97" s="131"/>
      <c r="F97" s="131"/>
      <c r="G97" s="131"/>
      <c r="H97" s="131"/>
      <c r="I97" s="131"/>
      <c r="J97" s="131"/>
      <c r="K97" s="131"/>
      <c r="L97" s="131"/>
      <c r="M97" s="131"/>
      <c r="N97" s="131"/>
      <c r="O97" s="131"/>
      <c r="P97" s="131"/>
      <c r="Q97" s="131"/>
      <c r="R97" s="131"/>
      <c r="S97" s="131"/>
      <c r="T97" s="131"/>
      <c r="U97" s="131"/>
      <c r="V97" s="131"/>
      <c r="W97" s="131"/>
      <c r="X97" s="213"/>
      <c r="Y97" s="213"/>
      <c r="Z97" s="213"/>
      <c r="AA97" s="213"/>
      <c r="AB97" s="213"/>
      <c r="AC97" s="213"/>
    </row>
    <row r="98" spans="1:29" s="128" customFormat="1" ht="12.75" x14ac:dyDescent="0.2">
      <c r="A98" s="209" t="s">
        <v>471</v>
      </c>
      <c r="B98" s="131">
        <v>0</v>
      </c>
      <c r="C98" s="131">
        <v>0</v>
      </c>
      <c r="D98" s="131">
        <v>0</v>
      </c>
      <c r="E98" s="131">
        <v>0</v>
      </c>
      <c r="F98" s="131">
        <v>0</v>
      </c>
      <c r="G98" s="131">
        <v>0</v>
      </c>
      <c r="H98" s="131">
        <v>0</v>
      </c>
      <c r="I98" s="131">
        <v>0</v>
      </c>
      <c r="J98" s="131">
        <v>0</v>
      </c>
      <c r="K98" s="131">
        <v>0</v>
      </c>
      <c r="L98" s="131">
        <v>0</v>
      </c>
      <c r="M98" s="131">
        <v>0</v>
      </c>
      <c r="N98" s="131">
        <v>0</v>
      </c>
      <c r="O98" s="131">
        <v>0</v>
      </c>
      <c r="P98" s="131">
        <v>0</v>
      </c>
      <c r="Q98" s="131">
        <v>0</v>
      </c>
      <c r="R98" s="131">
        <v>0</v>
      </c>
      <c r="S98" s="131">
        <v>0</v>
      </c>
      <c r="T98" s="131">
        <v>0</v>
      </c>
      <c r="U98" s="131">
        <v>0</v>
      </c>
      <c r="V98" s="131">
        <v>0</v>
      </c>
      <c r="W98" s="131">
        <v>0</v>
      </c>
      <c r="X98" s="213"/>
      <c r="Y98" s="213"/>
      <c r="Z98" s="213"/>
      <c r="AA98" s="213"/>
      <c r="AB98" s="213"/>
      <c r="AC98" s="213"/>
    </row>
    <row r="99" spans="1:29" s="128" customFormat="1" ht="12.75" x14ac:dyDescent="0.2">
      <c r="A99" s="209" t="s">
        <v>472</v>
      </c>
      <c r="B99" s="131">
        <v>0</v>
      </c>
      <c r="C99" s="131">
        <v>0</v>
      </c>
      <c r="D99" s="131">
        <v>0</v>
      </c>
      <c r="E99" s="131">
        <v>0</v>
      </c>
      <c r="F99" s="131">
        <v>0</v>
      </c>
      <c r="G99" s="131">
        <v>0</v>
      </c>
      <c r="H99" s="131">
        <v>0</v>
      </c>
      <c r="I99" s="131">
        <v>0</v>
      </c>
      <c r="J99" s="131">
        <v>0</v>
      </c>
      <c r="K99" s="131">
        <v>0</v>
      </c>
      <c r="L99" s="131">
        <v>0</v>
      </c>
      <c r="M99" s="131">
        <v>0</v>
      </c>
      <c r="N99" s="131">
        <v>0</v>
      </c>
      <c r="O99" s="131">
        <v>0</v>
      </c>
      <c r="P99" s="131">
        <v>0</v>
      </c>
      <c r="Q99" s="131">
        <v>0</v>
      </c>
      <c r="R99" s="131">
        <v>0</v>
      </c>
      <c r="S99" s="131">
        <v>0</v>
      </c>
      <c r="T99" s="131">
        <v>0</v>
      </c>
      <c r="U99" s="131">
        <v>0</v>
      </c>
      <c r="V99" s="131">
        <v>0</v>
      </c>
      <c r="W99" s="131">
        <v>0</v>
      </c>
      <c r="X99" s="213"/>
      <c r="Y99" s="213"/>
      <c r="Z99" s="213"/>
      <c r="AA99" s="213"/>
      <c r="AB99" s="213"/>
      <c r="AC99" s="213"/>
    </row>
    <row r="100" spans="1:29" x14ac:dyDescent="0.25">
      <c r="A100" s="130" t="s">
        <v>479</v>
      </c>
      <c r="B100" s="131">
        <v>0</v>
      </c>
      <c r="C100" s="131">
        <v>0</v>
      </c>
      <c r="D100" s="131">
        <v>0</v>
      </c>
      <c r="E100" s="131">
        <v>0</v>
      </c>
      <c r="F100" s="131">
        <v>0</v>
      </c>
      <c r="G100" s="131">
        <v>0</v>
      </c>
      <c r="H100" s="131">
        <v>0</v>
      </c>
      <c r="I100" s="131">
        <v>0</v>
      </c>
      <c r="J100" s="131">
        <v>0</v>
      </c>
      <c r="K100" s="131">
        <v>2.3283064365386963E-10</v>
      </c>
      <c r="L100" s="131">
        <v>0</v>
      </c>
      <c r="M100" s="131">
        <v>0</v>
      </c>
      <c r="N100" s="131">
        <v>0</v>
      </c>
      <c r="O100" s="131">
        <v>0</v>
      </c>
      <c r="P100" s="131">
        <v>0</v>
      </c>
      <c r="Q100" s="131">
        <v>0</v>
      </c>
      <c r="R100" s="131">
        <v>0</v>
      </c>
      <c r="S100" s="131">
        <v>0</v>
      </c>
      <c r="T100" s="131">
        <v>0</v>
      </c>
      <c r="U100" s="131">
        <v>0</v>
      </c>
      <c r="V100" s="131">
        <v>0</v>
      </c>
      <c r="W100" s="131">
        <v>0</v>
      </c>
    </row>
    <row r="101" spans="1:29" ht="60" x14ac:dyDescent="0.25">
      <c r="A101" s="132" t="s">
        <v>480</v>
      </c>
      <c r="B101" s="37" t="s">
        <v>488</v>
      </c>
      <c r="C101" s="133">
        <v>0</v>
      </c>
      <c r="D101" s="133">
        <v>5.333333333333333</v>
      </c>
      <c r="E101" s="133">
        <v>4</v>
      </c>
      <c r="F101" s="133">
        <v>3.5555555555555554</v>
      </c>
      <c r="G101" s="133">
        <v>3.333333333333333</v>
      </c>
      <c r="H101" s="133">
        <v>3.2</v>
      </c>
      <c r="I101" s="133">
        <v>3.1111111111111112</v>
      </c>
      <c r="J101" s="133">
        <v>3.0476190476190474</v>
      </c>
      <c r="K101" s="133">
        <v>3.0000000000000004</v>
      </c>
      <c r="L101" s="133">
        <v>3.3333333333333339</v>
      </c>
      <c r="M101" s="133">
        <v>3.666666666666667</v>
      </c>
      <c r="N101" s="133">
        <v>4</v>
      </c>
      <c r="O101" s="133">
        <v>4.333333333333333</v>
      </c>
      <c r="P101" s="133">
        <v>4.6666666666666661</v>
      </c>
      <c r="Q101" s="133">
        <v>4.9999999999999991</v>
      </c>
      <c r="R101" s="133">
        <v>5.3333333333333321</v>
      </c>
      <c r="S101" s="133">
        <v>5.6666666666666652</v>
      </c>
      <c r="T101" s="133">
        <v>5.9999999999999982</v>
      </c>
      <c r="U101" s="133">
        <v>6.3333333333333313</v>
      </c>
      <c r="V101" s="133">
        <v>6.6666666666666652</v>
      </c>
      <c r="W101" s="133">
        <v>6.9999999999999982</v>
      </c>
    </row>
    <row r="102" spans="1:29" s="212" customFormat="1" x14ac:dyDescent="0.25">
      <c r="J102" s="214"/>
    </row>
    <row r="103" spans="1:29" s="212" customFormat="1" x14ac:dyDescent="0.25"/>
    <row r="104" spans="1:29" s="212" customFormat="1" x14ac:dyDescent="0.25"/>
    <row r="105" spans="1:29" s="212" customFormat="1" x14ac:dyDescent="0.25"/>
    <row r="106" spans="1:29" s="212" customFormat="1" x14ac:dyDescent="0.25"/>
    <row r="107" spans="1:29" s="212" customFormat="1" x14ac:dyDescent="0.25"/>
    <row r="108" spans="1:29" s="212" customFormat="1" x14ac:dyDescent="0.25"/>
    <row r="109" spans="1:29" s="212" customFormat="1" x14ac:dyDescent="0.25"/>
    <row r="110" spans="1:29" s="212" customFormat="1" x14ac:dyDescent="0.25"/>
    <row r="111" spans="1:29" s="212" customFormat="1" x14ac:dyDescent="0.25"/>
    <row r="112" spans="1:29" s="212" customFormat="1" x14ac:dyDescent="0.25"/>
    <row r="113" s="212" customFormat="1" x14ac:dyDescent="0.25"/>
    <row r="114" s="212" customFormat="1" x14ac:dyDescent="0.25"/>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7" right="0.7" top="0.75" bottom="0.75" header="0.3" footer="0.3"/>
  <pageSetup paperSize="9" scale="2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P54"/>
  <sheetViews>
    <sheetView topLeftCell="A40" zoomScale="60" zoomScaleNormal="60" workbookViewId="0">
      <selection activeCell="J53" sqref="J53"/>
    </sheetView>
  </sheetViews>
  <sheetFormatPr defaultColWidth="8.85546875" defaultRowHeight="15.75" x14ac:dyDescent="0.25"/>
  <cols>
    <col min="1" max="1" width="9.140625" style="136"/>
    <col min="2" max="2" width="37.7109375" style="136" customWidth="1"/>
    <col min="3" max="3" width="14.42578125" style="136" customWidth="1"/>
    <col min="4" max="6" width="18.140625" style="136" customWidth="1"/>
    <col min="7" max="8" width="18.28515625" style="136" customWidth="1"/>
    <col min="9" max="9" width="57" style="136" customWidth="1"/>
    <col min="10" max="10" width="32.28515625" style="136" customWidth="1"/>
    <col min="11" max="13" width="9.140625" style="136"/>
    <col min="14" max="15" width="11.42578125" style="136" bestFit="1" customWidth="1"/>
    <col min="16" max="250" width="9.140625" style="136"/>
    <col min="251" max="251" width="37.7109375" style="136" customWidth="1"/>
    <col min="252" max="252" width="9.140625" style="136"/>
    <col min="253" max="253" width="12.85546875" style="136" customWidth="1"/>
    <col min="254" max="255" width="0" style="136" hidden="1" customWidth="1"/>
    <col min="256" max="256" width="18.28515625" style="136" customWidth="1"/>
    <col min="257" max="257" width="64.85546875" style="136" customWidth="1"/>
    <col min="258" max="261" width="9.140625" style="136"/>
    <col min="262" max="262" width="14.85546875" style="136" customWidth="1"/>
    <col min="263" max="506" width="9.140625" style="136"/>
    <col min="507" max="507" width="37.7109375" style="136" customWidth="1"/>
    <col min="508" max="508" width="9.140625" style="136"/>
    <col min="509" max="509" width="12.85546875" style="136" customWidth="1"/>
    <col min="510" max="511" width="0" style="136" hidden="1" customWidth="1"/>
    <col min="512" max="512" width="18.28515625" style="136" customWidth="1"/>
    <col min="513" max="513" width="64.85546875" style="136" customWidth="1"/>
    <col min="514" max="517" width="9.140625" style="136"/>
    <col min="518" max="518" width="14.85546875" style="136" customWidth="1"/>
    <col min="519" max="762" width="9.140625" style="136"/>
    <col min="763" max="763" width="37.7109375" style="136" customWidth="1"/>
    <col min="764" max="764" width="9.140625" style="136"/>
    <col min="765" max="765" width="12.85546875" style="136" customWidth="1"/>
    <col min="766" max="767" width="0" style="136" hidden="1" customWidth="1"/>
    <col min="768" max="768" width="18.28515625" style="136" customWidth="1"/>
    <col min="769" max="769" width="64.85546875" style="136" customWidth="1"/>
    <col min="770" max="773" width="9.140625" style="136"/>
    <col min="774" max="774" width="14.85546875" style="136" customWidth="1"/>
    <col min="775" max="1018" width="9.140625" style="136"/>
    <col min="1019" max="1019" width="37.7109375" style="136" customWidth="1"/>
    <col min="1020" max="1020" width="9.140625" style="136"/>
    <col min="1021" max="1021" width="12.85546875" style="136" customWidth="1"/>
    <col min="1022" max="1023" width="0" style="136" hidden="1" customWidth="1"/>
    <col min="1024" max="1024" width="18.28515625" style="136" customWidth="1"/>
    <col min="1025" max="1025" width="64.85546875" style="136" customWidth="1"/>
    <col min="1026" max="1029" width="9.140625" style="136"/>
    <col min="1030" max="1030" width="14.85546875" style="136" customWidth="1"/>
    <col min="1031" max="1274" width="9.140625" style="136"/>
    <col min="1275" max="1275" width="37.7109375" style="136" customWidth="1"/>
    <col min="1276" max="1276" width="9.140625" style="136"/>
    <col min="1277" max="1277" width="12.85546875" style="136" customWidth="1"/>
    <col min="1278" max="1279" width="0" style="136" hidden="1" customWidth="1"/>
    <col min="1280" max="1280" width="18.28515625" style="136" customWidth="1"/>
    <col min="1281" max="1281" width="64.85546875" style="136" customWidth="1"/>
    <col min="1282" max="1285" width="9.140625" style="136"/>
    <col min="1286" max="1286" width="14.85546875" style="136" customWidth="1"/>
    <col min="1287" max="1530" width="9.140625" style="136"/>
    <col min="1531" max="1531" width="37.7109375" style="136" customWidth="1"/>
    <col min="1532" max="1532" width="9.140625" style="136"/>
    <col min="1533" max="1533" width="12.85546875" style="136" customWidth="1"/>
    <col min="1534" max="1535" width="0" style="136" hidden="1" customWidth="1"/>
    <col min="1536" max="1536" width="18.28515625" style="136" customWidth="1"/>
    <col min="1537" max="1537" width="64.85546875" style="136" customWidth="1"/>
    <col min="1538" max="1541" width="9.140625" style="136"/>
    <col min="1542" max="1542" width="14.85546875" style="136" customWidth="1"/>
    <col min="1543" max="1786" width="9.140625" style="136"/>
    <col min="1787" max="1787" width="37.7109375" style="136" customWidth="1"/>
    <col min="1788" max="1788" width="9.140625" style="136"/>
    <col min="1789" max="1789" width="12.85546875" style="136" customWidth="1"/>
    <col min="1790" max="1791" width="0" style="136" hidden="1" customWidth="1"/>
    <col min="1792" max="1792" width="18.28515625" style="136" customWidth="1"/>
    <col min="1793" max="1793" width="64.85546875" style="136" customWidth="1"/>
    <col min="1794" max="1797" width="9.140625" style="136"/>
    <col min="1798" max="1798" width="14.85546875" style="136" customWidth="1"/>
    <col min="1799" max="2042" width="9.140625" style="136"/>
    <col min="2043" max="2043" width="37.7109375" style="136" customWidth="1"/>
    <col min="2044" max="2044" width="9.140625" style="136"/>
    <col min="2045" max="2045" width="12.85546875" style="136" customWidth="1"/>
    <col min="2046" max="2047" width="0" style="136" hidden="1" customWidth="1"/>
    <col min="2048" max="2048" width="18.28515625" style="136" customWidth="1"/>
    <col min="2049" max="2049" width="64.85546875" style="136" customWidth="1"/>
    <col min="2050" max="2053" width="9.140625" style="136"/>
    <col min="2054" max="2054" width="14.85546875" style="136" customWidth="1"/>
    <col min="2055" max="2298" width="9.140625" style="136"/>
    <col min="2299" max="2299" width="37.7109375" style="136" customWidth="1"/>
    <col min="2300" max="2300" width="9.140625" style="136"/>
    <col min="2301" max="2301" width="12.85546875" style="136" customWidth="1"/>
    <col min="2302" max="2303" width="0" style="136" hidden="1" customWidth="1"/>
    <col min="2304" max="2304" width="18.28515625" style="136" customWidth="1"/>
    <col min="2305" max="2305" width="64.85546875" style="136" customWidth="1"/>
    <col min="2306" max="2309" width="9.140625" style="136"/>
    <col min="2310" max="2310" width="14.85546875" style="136" customWidth="1"/>
    <col min="2311" max="2554" width="9.140625" style="136"/>
    <col min="2555" max="2555" width="37.7109375" style="136" customWidth="1"/>
    <col min="2556" max="2556" width="9.140625" style="136"/>
    <col min="2557" max="2557" width="12.85546875" style="136" customWidth="1"/>
    <col min="2558" max="2559" width="0" style="136" hidden="1" customWidth="1"/>
    <col min="2560" max="2560" width="18.28515625" style="136" customWidth="1"/>
    <col min="2561" max="2561" width="64.85546875" style="136" customWidth="1"/>
    <col min="2562" max="2565" width="9.140625" style="136"/>
    <col min="2566" max="2566" width="14.85546875" style="136" customWidth="1"/>
    <col min="2567" max="2810" width="9.140625" style="136"/>
    <col min="2811" max="2811" width="37.7109375" style="136" customWidth="1"/>
    <col min="2812" max="2812" width="9.140625" style="136"/>
    <col min="2813" max="2813" width="12.85546875" style="136" customWidth="1"/>
    <col min="2814" max="2815" width="0" style="136" hidden="1" customWidth="1"/>
    <col min="2816" max="2816" width="18.28515625" style="136" customWidth="1"/>
    <col min="2817" max="2817" width="64.85546875" style="136" customWidth="1"/>
    <col min="2818" max="2821" width="9.140625" style="136"/>
    <col min="2822" max="2822" width="14.85546875" style="136" customWidth="1"/>
    <col min="2823" max="3066" width="9.140625" style="136"/>
    <col min="3067" max="3067" width="37.7109375" style="136" customWidth="1"/>
    <col min="3068" max="3068" width="9.140625" style="136"/>
    <col min="3069" max="3069" width="12.85546875" style="136" customWidth="1"/>
    <col min="3070" max="3071" width="0" style="136" hidden="1" customWidth="1"/>
    <col min="3072" max="3072" width="18.28515625" style="136" customWidth="1"/>
    <col min="3073" max="3073" width="64.85546875" style="136" customWidth="1"/>
    <col min="3074" max="3077" width="9.140625" style="136"/>
    <col min="3078" max="3078" width="14.85546875" style="136" customWidth="1"/>
    <col min="3079" max="3322" width="9.140625" style="136"/>
    <col min="3323" max="3323" width="37.7109375" style="136" customWidth="1"/>
    <col min="3324" max="3324" width="9.140625" style="136"/>
    <col min="3325" max="3325" width="12.85546875" style="136" customWidth="1"/>
    <col min="3326" max="3327" width="0" style="136" hidden="1" customWidth="1"/>
    <col min="3328" max="3328" width="18.28515625" style="136" customWidth="1"/>
    <col min="3329" max="3329" width="64.85546875" style="136" customWidth="1"/>
    <col min="3330" max="3333" width="9.140625" style="136"/>
    <col min="3334" max="3334" width="14.85546875" style="136" customWidth="1"/>
    <col min="3335" max="3578" width="9.140625" style="136"/>
    <col min="3579" max="3579" width="37.7109375" style="136" customWidth="1"/>
    <col min="3580" max="3580" width="9.140625" style="136"/>
    <col min="3581" max="3581" width="12.85546875" style="136" customWidth="1"/>
    <col min="3582" max="3583" width="0" style="136" hidden="1" customWidth="1"/>
    <col min="3584" max="3584" width="18.28515625" style="136" customWidth="1"/>
    <col min="3585" max="3585" width="64.85546875" style="136" customWidth="1"/>
    <col min="3586" max="3589" width="9.140625" style="136"/>
    <col min="3590" max="3590" width="14.85546875" style="136" customWidth="1"/>
    <col min="3591" max="3834" width="9.140625" style="136"/>
    <col min="3835" max="3835" width="37.7109375" style="136" customWidth="1"/>
    <col min="3836" max="3836" width="9.140625" style="136"/>
    <col min="3837" max="3837" width="12.85546875" style="136" customWidth="1"/>
    <col min="3838" max="3839" width="0" style="136" hidden="1" customWidth="1"/>
    <col min="3840" max="3840" width="18.28515625" style="136" customWidth="1"/>
    <col min="3841" max="3841" width="64.85546875" style="136" customWidth="1"/>
    <col min="3842" max="3845" width="9.140625" style="136"/>
    <col min="3846" max="3846" width="14.85546875" style="136" customWidth="1"/>
    <col min="3847" max="4090" width="9.140625" style="136"/>
    <col min="4091" max="4091" width="37.7109375" style="136" customWidth="1"/>
    <col min="4092" max="4092" width="9.140625" style="136"/>
    <col min="4093" max="4093" width="12.85546875" style="136" customWidth="1"/>
    <col min="4094" max="4095" width="0" style="136" hidden="1" customWidth="1"/>
    <col min="4096" max="4096" width="18.28515625" style="136" customWidth="1"/>
    <col min="4097" max="4097" width="64.85546875" style="136" customWidth="1"/>
    <col min="4098" max="4101" width="9.140625" style="136"/>
    <col min="4102" max="4102" width="14.85546875" style="136" customWidth="1"/>
    <col min="4103" max="4346" width="9.140625" style="136"/>
    <col min="4347" max="4347" width="37.7109375" style="136" customWidth="1"/>
    <col min="4348" max="4348" width="9.140625" style="136"/>
    <col min="4349" max="4349" width="12.85546875" style="136" customWidth="1"/>
    <col min="4350" max="4351" width="0" style="136" hidden="1" customWidth="1"/>
    <col min="4352" max="4352" width="18.28515625" style="136" customWidth="1"/>
    <col min="4353" max="4353" width="64.85546875" style="136" customWidth="1"/>
    <col min="4354" max="4357" width="9.140625" style="136"/>
    <col min="4358" max="4358" width="14.85546875" style="136" customWidth="1"/>
    <col min="4359" max="4602" width="9.140625" style="136"/>
    <col min="4603" max="4603" width="37.7109375" style="136" customWidth="1"/>
    <col min="4604" max="4604" width="9.140625" style="136"/>
    <col min="4605" max="4605" width="12.85546875" style="136" customWidth="1"/>
    <col min="4606" max="4607" width="0" style="136" hidden="1" customWidth="1"/>
    <col min="4608" max="4608" width="18.28515625" style="136" customWidth="1"/>
    <col min="4609" max="4609" width="64.85546875" style="136" customWidth="1"/>
    <col min="4610" max="4613" width="9.140625" style="136"/>
    <col min="4614" max="4614" width="14.85546875" style="136" customWidth="1"/>
    <col min="4615" max="4858" width="9.140625" style="136"/>
    <col min="4859" max="4859" width="37.7109375" style="136" customWidth="1"/>
    <col min="4860" max="4860" width="9.140625" style="136"/>
    <col min="4861" max="4861" width="12.85546875" style="136" customWidth="1"/>
    <col min="4862" max="4863" width="0" style="136" hidden="1" customWidth="1"/>
    <col min="4864" max="4864" width="18.28515625" style="136" customWidth="1"/>
    <col min="4865" max="4865" width="64.85546875" style="136" customWidth="1"/>
    <col min="4866" max="4869" width="9.140625" style="136"/>
    <col min="4870" max="4870" width="14.85546875" style="136" customWidth="1"/>
    <col min="4871" max="5114" width="9.140625" style="136"/>
    <col min="5115" max="5115" width="37.7109375" style="136" customWidth="1"/>
    <col min="5116" max="5116" width="9.140625" style="136"/>
    <col min="5117" max="5117" width="12.85546875" style="136" customWidth="1"/>
    <col min="5118" max="5119" width="0" style="136" hidden="1" customWidth="1"/>
    <col min="5120" max="5120" width="18.28515625" style="136" customWidth="1"/>
    <col min="5121" max="5121" width="64.85546875" style="136" customWidth="1"/>
    <col min="5122" max="5125" width="9.140625" style="136"/>
    <col min="5126" max="5126" width="14.85546875" style="136" customWidth="1"/>
    <col min="5127" max="5370" width="9.140625" style="136"/>
    <col min="5371" max="5371" width="37.7109375" style="136" customWidth="1"/>
    <col min="5372" max="5372" width="9.140625" style="136"/>
    <col min="5373" max="5373" width="12.85546875" style="136" customWidth="1"/>
    <col min="5374" max="5375" width="0" style="136" hidden="1" customWidth="1"/>
    <col min="5376" max="5376" width="18.28515625" style="136" customWidth="1"/>
    <col min="5377" max="5377" width="64.85546875" style="136" customWidth="1"/>
    <col min="5378" max="5381" width="9.140625" style="136"/>
    <col min="5382" max="5382" width="14.85546875" style="136" customWidth="1"/>
    <col min="5383" max="5626" width="9.140625" style="136"/>
    <col min="5627" max="5627" width="37.7109375" style="136" customWidth="1"/>
    <col min="5628" max="5628" width="9.140625" style="136"/>
    <col min="5629" max="5629" width="12.85546875" style="136" customWidth="1"/>
    <col min="5630" max="5631" width="0" style="136" hidden="1" customWidth="1"/>
    <col min="5632" max="5632" width="18.28515625" style="136" customWidth="1"/>
    <col min="5633" max="5633" width="64.85546875" style="136" customWidth="1"/>
    <col min="5634" max="5637" width="9.140625" style="136"/>
    <col min="5638" max="5638" width="14.85546875" style="136" customWidth="1"/>
    <col min="5639" max="5882" width="9.140625" style="136"/>
    <col min="5883" max="5883" width="37.7109375" style="136" customWidth="1"/>
    <col min="5884" max="5884" width="9.140625" style="136"/>
    <col min="5885" max="5885" width="12.85546875" style="136" customWidth="1"/>
    <col min="5886" max="5887" width="0" style="136" hidden="1" customWidth="1"/>
    <col min="5888" max="5888" width="18.28515625" style="136" customWidth="1"/>
    <col min="5889" max="5889" width="64.85546875" style="136" customWidth="1"/>
    <col min="5890" max="5893" width="9.140625" style="136"/>
    <col min="5894" max="5894" width="14.85546875" style="136" customWidth="1"/>
    <col min="5895" max="6138" width="9.140625" style="136"/>
    <col min="6139" max="6139" width="37.7109375" style="136" customWidth="1"/>
    <col min="6140" max="6140" width="9.140625" style="136"/>
    <col min="6141" max="6141" width="12.85546875" style="136" customWidth="1"/>
    <col min="6142" max="6143" width="0" style="136" hidden="1" customWidth="1"/>
    <col min="6144" max="6144" width="18.28515625" style="136" customWidth="1"/>
    <col min="6145" max="6145" width="64.85546875" style="136" customWidth="1"/>
    <col min="6146" max="6149" width="9.140625" style="136"/>
    <col min="6150" max="6150" width="14.85546875" style="136" customWidth="1"/>
    <col min="6151" max="6394" width="9.140625" style="136"/>
    <col min="6395" max="6395" width="37.7109375" style="136" customWidth="1"/>
    <col min="6396" max="6396" width="9.140625" style="136"/>
    <col min="6397" max="6397" width="12.85546875" style="136" customWidth="1"/>
    <col min="6398" max="6399" width="0" style="136" hidden="1" customWidth="1"/>
    <col min="6400" max="6400" width="18.28515625" style="136" customWidth="1"/>
    <col min="6401" max="6401" width="64.85546875" style="136" customWidth="1"/>
    <col min="6402" max="6405" width="9.140625" style="136"/>
    <col min="6406" max="6406" width="14.85546875" style="136" customWidth="1"/>
    <col min="6407" max="6650" width="9.140625" style="136"/>
    <col min="6651" max="6651" width="37.7109375" style="136" customWidth="1"/>
    <col min="6652" max="6652" width="9.140625" style="136"/>
    <col min="6653" max="6653" width="12.85546875" style="136" customWidth="1"/>
    <col min="6654" max="6655" width="0" style="136" hidden="1" customWidth="1"/>
    <col min="6656" max="6656" width="18.28515625" style="136" customWidth="1"/>
    <col min="6657" max="6657" width="64.85546875" style="136" customWidth="1"/>
    <col min="6658" max="6661" width="9.140625" style="136"/>
    <col min="6662" max="6662" width="14.85546875" style="136" customWidth="1"/>
    <col min="6663" max="6906" width="9.140625" style="136"/>
    <col min="6907" max="6907" width="37.7109375" style="136" customWidth="1"/>
    <col min="6908" max="6908" width="9.140625" style="136"/>
    <col min="6909" max="6909" width="12.85546875" style="136" customWidth="1"/>
    <col min="6910" max="6911" width="0" style="136" hidden="1" customWidth="1"/>
    <col min="6912" max="6912" width="18.28515625" style="136" customWidth="1"/>
    <col min="6913" max="6913" width="64.85546875" style="136" customWidth="1"/>
    <col min="6914" max="6917" width="9.140625" style="136"/>
    <col min="6918" max="6918" width="14.85546875" style="136" customWidth="1"/>
    <col min="6919" max="7162" width="9.140625" style="136"/>
    <col min="7163" max="7163" width="37.7109375" style="136" customWidth="1"/>
    <col min="7164" max="7164" width="9.140625" style="136"/>
    <col min="7165" max="7165" width="12.85546875" style="136" customWidth="1"/>
    <col min="7166" max="7167" width="0" style="136" hidden="1" customWidth="1"/>
    <col min="7168" max="7168" width="18.28515625" style="136" customWidth="1"/>
    <col min="7169" max="7169" width="64.85546875" style="136" customWidth="1"/>
    <col min="7170" max="7173" width="9.140625" style="136"/>
    <col min="7174" max="7174" width="14.85546875" style="136" customWidth="1"/>
    <col min="7175" max="7418" width="9.140625" style="136"/>
    <col min="7419" max="7419" width="37.7109375" style="136" customWidth="1"/>
    <col min="7420" max="7420" width="9.140625" style="136"/>
    <col min="7421" max="7421" width="12.85546875" style="136" customWidth="1"/>
    <col min="7422" max="7423" width="0" style="136" hidden="1" customWidth="1"/>
    <col min="7424" max="7424" width="18.28515625" style="136" customWidth="1"/>
    <col min="7425" max="7425" width="64.85546875" style="136" customWidth="1"/>
    <col min="7426" max="7429" width="9.140625" style="136"/>
    <col min="7430" max="7430" width="14.85546875" style="136" customWidth="1"/>
    <col min="7431" max="7674" width="9.140625" style="136"/>
    <col min="7675" max="7675" width="37.7109375" style="136" customWidth="1"/>
    <col min="7676" max="7676" width="9.140625" style="136"/>
    <col min="7677" max="7677" width="12.85546875" style="136" customWidth="1"/>
    <col min="7678" max="7679" width="0" style="136" hidden="1" customWidth="1"/>
    <col min="7680" max="7680" width="18.28515625" style="136" customWidth="1"/>
    <col min="7681" max="7681" width="64.85546875" style="136" customWidth="1"/>
    <col min="7682" max="7685" width="9.140625" style="136"/>
    <col min="7686" max="7686" width="14.85546875" style="136" customWidth="1"/>
    <col min="7687" max="7930" width="9.140625" style="136"/>
    <col min="7931" max="7931" width="37.7109375" style="136" customWidth="1"/>
    <col min="7932" max="7932" width="9.140625" style="136"/>
    <col min="7933" max="7933" width="12.85546875" style="136" customWidth="1"/>
    <col min="7934" max="7935" width="0" style="136" hidden="1" customWidth="1"/>
    <col min="7936" max="7936" width="18.28515625" style="136" customWidth="1"/>
    <col min="7937" max="7937" width="64.85546875" style="136" customWidth="1"/>
    <col min="7938" max="7941" width="9.140625" style="136"/>
    <col min="7942" max="7942" width="14.85546875" style="136" customWidth="1"/>
    <col min="7943" max="8186" width="9.140625" style="136"/>
    <col min="8187" max="8187" width="37.7109375" style="136" customWidth="1"/>
    <col min="8188" max="8188" width="9.140625" style="136"/>
    <col min="8189" max="8189" width="12.85546875" style="136" customWidth="1"/>
    <col min="8190" max="8191" width="0" style="136" hidden="1" customWidth="1"/>
    <col min="8192" max="8192" width="18.28515625" style="136" customWidth="1"/>
    <col min="8193" max="8193" width="64.85546875" style="136" customWidth="1"/>
    <col min="8194" max="8197" width="9.140625" style="136"/>
    <col min="8198" max="8198" width="14.85546875" style="136" customWidth="1"/>
    <col min="8199" max="8442" width="9.140625" style="136"/>
    <col min="8443" max="8443" width="37.7109375" style="136" customWidth="1"/>
    <col min="8444" max="8444" width="9.140625" style="136"/>
    <col min="8445" max="8445" width="12.85546875" style="136" customWidth="1"/>
    <col min="8446" max="8447" width="0" style="136" hidden="1" customWidth="1"/>
    <col min="8448" max="8448" width="18.28515625" style="136" customWidth="1"/>
    <col min="8449" max="8449" width="64.85546875" style="136" customWidth="1"/>
    <col min="8450" max="8453" width="9.140625" style="136"/>
    <col min="8454" max="8454" width="14.85546875" style="136" customWidth="1"/>
    <col min="8455" max="8698" width="9.140625" style="136"/>
    <col min="8699" max="8699" width="37.7109375" style="136" customWidth="1"/>
    <col min="8700" max="8700" width="9.140625" style="136"/>
    <col min="8701" max="8701" width="12.85546875" style="136" customWidth="1"/>
    <col min="8702" max="8703" width="0" style="136" hidden="1" customWidth="1"/>
    <col min="8704" max="8704" width="18.28515625" style="136" customWidth="1"/>
    <col min="8705" max="8705" width="64.85546875" style="136" customWidth="1"/>
    <col min="8706" max="8709" width="9.140625" style="136"/>
    <col min="8710" max="8710" width="14.85546875" style="136" customWidth="1"/>
    <col min="8711" max="8954" width="9.140625" style="136"/>
    <col min="8955" max="8955" width="37.7109375" style="136" customWidth="1"/>
    <col min="8956" max="8956" width="9.140625" style="136"/>
    <col min="8957" max="8957" width="12.85546875" style="136" customWidth="1"/>
    <col min="8958" max="8959" width="0" style="136" hidden="1" customWidth="1"/>
    <col min="8960" max="8960" width="18.28515625" style="136" customWidth="1"/>
    <col min="8961" max="8961" width="64.85546875" style="136" customWidth="1"/>
    <col min="8962" max="8965" width="9.140625" style="136"/>
    <col min="8966" max="8966" width="14.85546875" style="136" customWidth="1"/>
    <col min="8967" max="9210" width="9.140625" style="136"/>
    <col min="9211" max="9211" width="37.7109375" style="136" customWidth="1"/>
    <col min="9212" max="9212" width="9.140625" style="136"/>
    <col min="9213" max="9213" width="12.85546875" style="136" customWidth="1"/>
    <col min="9214" max="9215" width="0" style="136" hidden="1" customWidth="1"/>
    <col min="9216" max="9216" width="18.28515625" style="136" customWidth="1"/>
    <col min="9217" max="9217" width="64.85546875" style="136" customWidth="1"/>
    <col min="9218" max="9221" width="9.140625" style="136"/>
    <col min="9222" max="9222" width="14.85546875" style="136" customWidth="1"/>
    <col min="9223" max="9466" width="9.140625" style="136"/>
    <col min="9467" max="9467" width="37.7109375" style="136" customWidth="1"/>
    <col min="9468" max="9468" width="9.140625" style="136"/>
    <col min="9469" max="9469" width="12.85546875" style="136" customWidth="1"/>
    <col min="9470" max="9471" width="0" style="136" hidden="1" customWidth="1"/>
    <col min="9472" max="9472" width="18.28515625" style="136" customWidth="1"/>
    <col min="9473" max="9473" width="64.85546875" style="136" customWidth="1"/>
    <col min="9474" max="9477" width="9.140625" style="136"/>
    <col min="9478" max="9478" width="14.85546875" style="136" customWidth="1"/>
    <col min="9479" max="9722" width="9.140625" style="136"/>
    <col min="9723" max="9723" width="37.7109375" style="136" customWidth="1"/>
    <col min="9724" max="9724" width="9.140625" style="136"/>
    <col min="9725" max="9725" width="12.85546875" style="136" customWidth="1"/>
    <col min="9726" max="9727" width="0" style="136" hidden="1" customWidth="1"/>
    <col min="9728" max="9728" width="18.28515625" style="136" customWidth="1"/>
    <col min="9729" max="9729" width="64.85546875" style="136" customWidth="1"/>
    <col min="9730" max="9733" width="9.140625" style="136"/>
    <col min="9734" max="9734" width="14.85546875" style="136" customWidth="1"/>
    <col min="9735" max="9978" width="9.140625" style="136"/>
    <col min="9979" max="9979" width="37.7109375" style="136" customWidth="1"/>
    <col min="9980" max="9980" width="9.140625" style="136"/>
    <col min="9981" max="9981" width="12.85546875" style="136" customWidth="1"/>
    <col min="9982" max="9983" width="0" style="136" hidden="1" customWidth="1"/>
    <col min="9984" max="9984" width="18.28515625" style="136" customWidth="1"/>
    <col min="9985" max="9985" width="64.85546875" style="136" customWidth="1"/>
    <col min="9986" max="9989" width="9.140625" style="136"/>
    <col min="9990" max="9990" width="14.85546875" style="136" customWidth="1"/>
    <col min="9991" max="10234" width="9.140625" style="136"/>
    <col min="10235" max="10235" width="37.7109375" style="136" customWidth="1"/>
    <col min="10236" max="10236" width="9.140625" style="136"/>
    <col min="10237" max="10237" width="12.85546875" style="136" customWidth="1"/>
    <col min="10238" max="10239" width="0" style="136" hidden="1" customWidth="1"/>
    <col min="10240" max="10240" width="18.28515625" style="136" customWidth="1"/>
    <col min="10241" max="10241" width="64.85546875" style="136" customWidth="1"/>
    <col min="10242" max="10245" width="9.140625" style="136"/>
    <col min="10246" max="10246" width="14.85546875" style="136" customWidth="1"/>
    <col min="10247" max="10490" width="9.140625" style="136"/>
    <col min="10491" max="10491" width="37.7109375" style="136" customWidth="1"/>
    <col min="10492" max="10492" width="9.140625" style="136"/>
    <col min="10493" max="10493" width="12.85546875" style="136" customWidth="1"/>
    <col min="10494" max="10495" width="0" style="136" hidden="1" customWidth="1"/>
    <col min="10496" max="10496" width="18.28515625" style="136" customWidth="1"/>
    <col min="10497" max="10497" width="64.85546875" style="136" customWidth="1"/>
    <col min="10498" max="10501" width="9.140625" style="136"/>
    <col min="10502" max="10502" width="14.85546875" style="136" customWidth="1"/>
    <col min="10503" max="10746" width="9.140625" style="136"/>
    <col min="10747" max="10747" width="37.7109375" style="136" customWidth="1"/>
    <col min="10748" max="10748" width="9.140625" style="136"/>
    <col min="10749" max="10749" width="12.85546875" style="136" customWidth="1"/>
    <col min="10750" max="10751" width="0" style="136" hidden="1" customWidth="1"/>
    <col min="10752" max="10752" width="18.28515625" style="136" customWidth="1"/>
    <col min="10753" max="10753" width="64.85546875" style="136" customWidth="1"/>
    <col min="10754" max="10757" width="9.140625" style="136"/>
    <col min="10758" max="10758" width="14.85546875" style="136" customWidth="1"/>
    <col min="10759" max="11002" width="9.140625" style="136"/>
    <col min="11003" max="11003" width="37.7109375" style="136" customWidth="1"/>
    <col min="11004" max="11004" width="9.140625" style="136"/>
    <col min="11005" max="11005" width="12.85546875" style="136" customWidth="1"/>
    <col min="11006" max="11007" width="0" style="136" hidden="1" customWidth="1"/>
    <col min="11008" max="11008" width="18.28515625" style="136" customWidth="1"/>
    <col min="11009" max="11009" width="64.85546875" style="136" customWidth="1"/>
    <col min="11010" max="11013" width="9.140625" style="136"/>
    <col min="11014" max="11014" width="14.85546875" style="136" customWidth="1"/>
    <col min="11015" max="11258" width="9.140625" style="136"/>
    <col min="11259" max="11259" width="37.7109375" style="136" customWidth="1"/>
    <col min="11260" max="11260" width="9.140625" style="136"/>
    <col min="11261" max="11261" width="12.85546875" style="136" customWidth="1"/>
    <col min="11262" max="11263" width="0" style="136" hidden="1" customWidth="1"/>
    <col min="11264" max="11264" width="18.28515625" style="136" customWidth="1"/>
    <col min="11265" max="11265" width="64.85546875" style="136" customWidth="1"/>
    <col min="11266" max="11269" width="9.140625" style="136"/>
    <col min="11270" max="11270" width="14.85546875" style="136" customWidth="1"/>
    <col min="11271" max="11514" width="9.140625" style="136"/>
    <col min="11515" max="11515" width="37.7109375" style="136" customWidth="1"/>
    <col min="11516" max="11516" width="9.140625" style="136"/>
    <col min="11517" max="11517" width="12.85546875" style="136" customWidth="1"/>
    <col min="11518" max="11519" width="0" style="136" hidden="1" customWidth="1"/>
    <col min="11520" max="11520" width="18.28515625" style="136" customWidth="1"/>
    <col min="11521" max="11521" width="64.85546875" style="136" customWidth="1"/>
    <col min="11522" max="11525" width="9.140625" style="136"/>
    <col min="11526" max="11526" width="14.85546875" style="136" customWidth="1"/>
    <col min="11527" max="11770" width="9.140625" style="136"/>
    <col min="11771" max="11771" width="37.7109375" style="136" customWidth="1"/>
    <col min="11772" max="11772" width="9.140625" style="136"/>
    <col min="11773" max="11773" width="12.85546875" style="136" customWidth="1"/>
    <col min="11774" max="11775" width="0" style="136" hidden="1" customWidth="1"/>
    <col min="11776" max="11776" width="18.28515625" style="136" customWidth="1"/>
    <col min="11777" max="11777" width="64.85546875" style="136" customWidth="1"/>
    <col min="11778" max="11781" width="9.140625" style="136"/>
    <col min="11782" max="11782" width="14.85546875" style="136" customWidth="1"/>
    <col min="11783" max="12026" width="9.140625" style="136"/>
    <col min="12027" max="12027" width="37.7109375" style="136" customWidth="1"/>
    <col min="12028" max="12028" width="9.140625" style="136"/>
    <col min="12029" max="12029" width="12.85546875" style="136" customWidth="1"/>
    <col min="12030" max="12031" width="0" style="136" hidden="1" customWidth="1"/>
    <col min="12032" max="12032" width="18.28515625" style="136" customWidth="1"/>
    <col min="12033" max="12033" width="64.85546875" style="136" customWidth="1"/>
    <col min="12034" max="12037" width="9.140625" style="136"/>
    <col min="12038" max="12038" width="14.85546875" style="136" customWidth="1"/>
    <col min="12039" max="12282" width="9.140625" style="136"/>
    <col min="12283" max="12283" width="37.7109375" style="136" customWidth="1"/>
    <col min="12284" max="12284" width="9.140625" style="136"/>
    <col min="12285" max="12285" width="12.85546875" style="136" customWidth="1"/>
    <col min="12286" max="12287" width="0" style="136" hidden="1" customWidth="1"/>
    <col min="12288" max="12288" width="18.28515625" style="136" customWidth="1"/>
    <col min="12289" max="12289" width="64.85546875" style="136" customWidth="1"/>
    <col min="12290" max="12293" width="9.140625" style="136"/>
    <col min="12294" max="12294" width="14.85546875" style="136" customWidth="1"/>
    <col min="12295" max="12538" width="9.140625" style="136"/>
    <col min="12539" max="12539" width="37.7109375" style="136" customWidth="1"/>
    <col min="12540" max="12540" width="9.140625" style="136"/>
    <col min="12541" max="12541" width="12.85546875" style="136" customWidth="1"/>
    <col min="12542" max="12543" width="0" style="136" hidden="1" customWidth="1"/>
    <col min="12544" max="12544" width="18.28515625" style="136" customWidth="1"/>
    <col min="12545" max="12545" width="64.85546875" style="136" customWidth="1"/>
    <col min="12546" max="12549" width="9.140625" style="136"/>
    <col min="12550" max="12550" width="14.85546875" style="136" customWidth="1"/>
    <col min="12551" max="12794" width="9.140625" style="136"/>
    <col min="12795" max="12795" width="37.7109375" style="136" customWidth="1"/>
    <col min="12796" max="12796" width="9.140625" style="136"/>
    <col min="12797" max="12797" width="12.85546875" style="136" customWidth="1"/>
    <col min="12798" max="12799" width="0" style="136" hidden="1" customWidth="1"/>
    <col min="12800" max="12800" width="18.28515625" style="136" customWidth="1"/>
    <col min="12801" max="12801" width="64.85546875" style="136" customWidth="1"/>
    <col min="12802" max="12805" width="9.140625" style="136"/>
    <col min="12806" max="12806" width="14.85546875" style="136" customWidth="1"/>
    <col min="12807" max="13050" width="9.140625" style="136"/>
    <col min="13051" max="13051" width="37.7109375" style="136" customWidth="1"/>
    <col min="13052" max="13052" width="9.140625" style="136"/>
    <col min="13053" max="13053" width="12.85546875" style="136" customWidth="1"/>
    <col min="13054" max="13055" width="0" style="136" hidden="1" customWidth="1"/>
    <col min="13056" max="13056" width="18.28515625" style="136" customWidth="1"/>
    <col min="13057" max="13057" width="64.85546875" style="136" customWidth="1"/>
    <col min="13058" max="13061" width="9.140625" style="136"/>
    <col min="13062" max="13062" width="14.85546875" style="136" customWidth="1"/>
    <col min="13063" max="13306" width="9.140625" style="136"/>
    <col min="13307" max="13307" width="37.7109375" style="136" customWidth="1"/>
    <col min="13308" max="13308" width="9.140625" style="136"/>
    <col min="13309" max="13309" width="12.85546875" style="136" customWidth="1"/>
    <col min="13310" max="13311" width="0" style="136" hidden="1" customWidth="1"/>
    <col min="13312" max="13312" width="18.28515625" style="136" customWidth="1"/>
    <col min="13313" max="13313" width="64.85546875" style="136" customWidth="1"/>
    <col min="13314" max="13317" width="9.140625" style="136"/>
    <col min="13318" max="13318" width="14.85546875" style="136" customWidth="1"/>
    <col min="13319" max="13562" width="9.140625" style="136"/>
    <col min="13563" max="13563" width="37.7109375" style="136" customWidth="1"/>
    <col min="13564" max="13564" width="9.140625" style="136"/>
    <col min="13565" max="13565" width="12.85546875" style="136" customWidth="1"/>
    <col min="13566" max="13567" width="0" style="136" hidden="1" customWidth="1"/>
    <col min="13568" max="13568" width="18.28515625" style="136" customWidth="1"/>
    <col min="13569" max="13569" width="64.85546875" style="136" customWidth="1"/>
    <col min="13570" max="13573" width="9.140625" style="136"/>
    <col min="13574" max="13574" width="14.85546875" style="136" customWidth="1"/>
    <col min="13575" max="13818" width="9.140625" style="136"/>
    <col min="13819" max="13819" width="37.7109375" style="136" customWidth="1"/>
    <col min="13820" max="13820" width="9.140625" style="136"/>
    <col min="13821" max="13821" width="12.85546875" style="136" customWidth="1"/>
    <col min="13822" max="13823" width="0" style="136" hidden="1" customWidth="1"/>
    <col min="13824" max="13824" width="18.28515625" style="136" customWidth="1"/>
    <col min="13825" max="13825" width="64.85546875" style="136" customWidth="1"/>
    <col min="13826" max="13829" width="9.140625" style="136"/>
    <col min="13830" max="13830" width="14.85546875" style="136" customWidth="1"/>
    <col min="13831" max="14074" width="9.140625" style="136"/>
    <col min="14075" max="14075" width="37.7109375" style="136" customWidth="1"/>
    <col min="14076" max="14076" width="9.140625" style="136"/>
    <col min="14077" max="14077" width="12.85546875" style="136" customWidth="1"/>
    <col min="14078" max="14079" width="0" style="136" hidden="1" customWidth="1"/>
    <col min="14080" max="14080" width="18.28515625" style="136" customWidth="1"/>
    <col min="14081" max="14081" width="64.85546875" style="136" customWidth="1"/>
    <col min="14082" max="14085" width="9.140625" style="136"/>
    <col min="14086" max="14086" width="14.85546875" style="136" customWidth="1"/>
    <col min="14087" max="14330" width="9.140625" style="136"/>
    <col min="14331" max="14331" width="37.7109375" style="136" customWidth="1"/>
    <col min="14332" max="14332" width="9.140625" style="136"/>
    <col min="14333" max="14333" width="12.85546875" style="136" customWidth="1"/>
    <col min="14334" max="14335" width="0" style="136" hidden="1" customWidth="1"/>
    <col min="14336" max="14336" width="18.28515625" style="136" customWidth="1"/>
    <col min="14337" max="14337" width="64.85546875" style="136" customWidth="1"/>
    <col min="14338" max="14341" width="9.140625" style="136"/>
    <col min="14342" max="14342" width="14.85546875" style="136" customWidth="1"/>
    <col min="14343" max="14586" width="9.140625" style="136"/>
    <col min="14587" max="14587" width="37.7109375" style="136" customWidth="1"/>
    <col min="14588" max="14588" width="9.140625" style="136"/>
    <col min="14589" max="14589" width="12.85546875" style="136" customWidth="1"/>
    <col min="14590" max="14591" width="0" style="136" hidden="1" customWidth="1"/>
    <col min="14592" max="14592" width="18.28515625" style="136" customWidth="1"/>
    <col min="14593" max="14593" width="64.85546875" style="136" customWidth="1"/>
    <col min="14594" max="14597" width="9.140625" style="136"/>
    <col min="14598" max="14598" width="14.85546875" style="136" customWidth="1"/>
    <col min="14599" max="14842" width="9.140625" style="136"/>
    <col min="14843" max="14843" width="37.7109375" style="136" customWidth="1"/>
    <col min="14844" max="14844" width="9.140625" style="136"/>
    <col min="14845" max="14845" width="12.85546875" style="136" customWidth="1"/>
    <col min="14846" max="14847" width="0" style="136" hidden="1" customWidth="1"/>
    <col min="14848" max="14848" width="18.28515625" style="136" customWidth="1"/>
    <col min="14849" max="14849" width="64.85546875" style="136" customWidth="1"/>
    <col min="14850" max="14853" width="9.140625" style="136"/>
    <col min="14854" max="14854" width="14.85546875" style="136" customWidth="1"/>
    <col min="14855" max="15098" width="9.140625" style="136"/>
    <col min="15099" max="15099" width="37.7109375" style="136" customWidth="1"/>
    <col min="15100" max="15100" width="9.140625" style="136"/>
    <col min="15101" max="15101" width="12.85546875" style="136" customWidth="1"/>
    <col min="15102" max="15103" width="0" style="136" hidden="1" customWidth="1"/>
    <col min="15104" max="15104" width="18.28515625" style="136" customWidth="1"/>
    <col min="15105" max="15105" width="64.85546875" style="136" customWidth="1"/>
    <col min="15106" max="15109" width="9.140625" style="136"/>
    <col min="15110" max="15110" width="14.85546875" style="136" customWidth="1"/>
    <col min="15111" max="15354" width="9.140625" style="136"/>
    <col min="15355" max="15355" width="37.7109375" style="136" customWidth="1"/>
    <col min="15356" max="15356" width="9.140625" style="136"/>
    <col min="15357" max="15357" width="12.85546875" style="136" customWidth="1"/>
    <col min="15358" max="15359" width="0" style="136" hidden="1" customWidth="1"/>
    <col min="15360" max="15360" width="18.28515625" style="136" customWidth="1"/>
    <col min="15361" max="15361" width="64.85546875" style="136" customWidth="1"/>
    <col min="15362" max="15365" width="9.140625" style="136"/>
    <col min="15366" max="15366" width="14.85546875" style="136" customWidth="1"/>
    <col min="15367" max="15610" width="9.140625" style="136"/>
    <col min="15611" max="15611" width="37.7109375" style="136" customWidth="1"/>
    <col min="15612" max="15612" width="9.140625" style="136"/>
    <col min="15613" max="15613" width="12.85546875" style="136" customWidth="1"/>
    <col min="15614" max="15615" width="0" style="136" hidden="1" customWidth="1"/>
    <col min="15616" max="15616" width="18.28515625" style="136" customWidth="1"/>
    <col min="15617" max="15617" width="64.85546875" style="136" customWidth="1"/>
    <col min="15618" max="15621" width="9.140625" style="136"/>
    <col min="15622" max="15622" width="14.85546875" style="136" customWidth="1"/>
    <col min="15623" max="15866" width="9.140625" style="136"/>
    <col min="15867" max="15867" width="37.7109375" style="136" customWidth="1"/>
    <col min="15868" max="15868" width="9.140625" style="136"/>
    <col min="15869" max="15869" width="12.85546875" style="136" customWidth="1"/>
    <col min="15870" max="15871" width="0" style="136" hidden="1" customWidth="1"/>
    <col min="15872" max="15872" width="18.28515625" style="136" customWidth="1"/>
    <col min="15873" max="15873" width="64.85546875" style="136" customWidth="1"/>
    <col min="15874" max="15877" width="9.140625" style="136"/>
    <col min="15878" max="15878" width="14.85546875" style="136" customWidth="1"/>
    <col min="15879" max="16122" width="9.140625" style="136"/>
    <col min="16123" max="16123" width="37.7109375" style="136" customWidth="1"/>
    <col min="16124" max="16124" width="9.140625" style="136"/>
    <col min="16125" max="16125" width="12.85546875" style="136" customWidth="1"/>
    <col min="16126" max="16127" width="0" style="136" hidden="1" customWidth="1"/>
    <col min="16128" max="16128" width="18.28515625" style="136" customWidth="1"/>
    <col min="16129" max="16129" width="64.85546875" style="136" customWidth="1"/>
    <col min="16130" max="16133" width="9.140625" style="136"/>
    <col min="16134" max="16134" width="14.85546875" style="136" customWidth="1"/>
    <col min="16135" max="16384" width="9.140625" style="136"/>
  </cols>
  <sheetData>
    <row r="1" spans="1:42" ht="18.75" x14ac:dyDescent="0.25">
      <c r="J1" s="24" t="s">
        <v>68</v>
      </c>
    </row>
    <row r="2" spans="1:42" ht="18.75" x14ac:dyDescent="0.3">
      <c r="J2" s="12" t="s">
        <v>10</v>
      </c>
    </row>
    <row r="3" spans="1:42" ht="18.75" x14ac:dyDescent="0.3">
      <c r="J3" s="12" t="s">
        <v>67</v>
      </c>
    </row>
    <row r="4" spans="1:42" ht="18.75" x14ac:dyDescent="0.3">
      <c r="I4" s="12"/>
    </row>
    <row r="5" spans="1:42" x14ac:dyDescent="0.25">
      <c r="A5" s="218" t="s">
        <v>547</v>
      </c>
      <c r="B5" s="218"/>
      <c r="C5" s="218"/>
      <c r="D5" s="218"/>
      <c r="E5" s="218"/>
      <c r="F5" s="218"/>
      <c r="G5" s="218"/>
      <c r="H5" s="218"/>
      <c r="I5" s="218"/>
      <c r="J5" s="218"/>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row>
    <row r="6" spans="1:42" ht="18.75" x14ac:dyDescent="0.3">
      <c r="I6" s="12"/>
    </row>
    <row r="7" spans="1:42" ht="18.75" x14ac:dyDescent="0.25">
      <c r="A7" s="222" t="s">
        <v>9</v>
      </c>
      <c r="B7" s="222"/>
      <c r="C7" s="222"/>
      <c r="D7" s="222"/>
      <c r="E7" s="222"/>
      <c r="F7" s="222"/>
      <c r="G7" s="222"/>
      <c r="H7" s="222"/>
      <c r="I7" s="222"/>
      <c r="J7" s="222"/>
    </row>
    <row r="8" spans="1:42" x14ac:dyDescent="0.25">
      <c r="A8" s="260"/>
      <c r="B8" s="260"/>
      <c r="C8" s="260"/>
      <c r="D8" s="260"/>
      <c r="E8" s="260"/>
      <c r="F8" s="260"/>
      <c r="G8" s="260"/>
      <c r="H8" s="260"/>
      <c r="I8" s="260"/>
      <c r="J8" s="260"/>
    </row>
    <row r="9" spans="1:42" x14ac:dyDescent="0.25">
      <c r="A9" s="223" t="s">
        <v>519</v>
      </c>
      <c r="B9" s="223"/>
      <c r="C9" s="223"/>
      <c r="D9" s="223"/>
      <c r="E9" s="223"/>
      <c r="F9" s="223"/>
      <c r="G9" s="223"/>
      <c r="H9" s="223"/>
      <c r="I9" s="223"/>
      <c r="J9" s="223"/>
    </row>
    <row r="10" spans="1:42" x14ac:dyDescent="0.25">
      <c r="A10" s="219" t="s">
        <v>8</v>
      </c>
      <c r="B10" s="219"/>
      <c r="C10" s="219"/>
      <c r="D10" s="219"/>
      <c r="E10" s="219"/>
      <c r="F10" s="219"/>
      <c r="G10" s="219"/>
      <c r="H10" s="219"/>
      <c r="I10" s="219"/>
      <c r="J10" s="219"/>
    </row>
    <row r="11" spans="1:42" x14ac:dyDescent="0.25">
      <c r="A11" s="260"/>
      <c r="B11" s="260"/>
      <c r="C11" s="260"/>
      <c r="D11" s="260"/>
      <c r="E11" s="260"/>
      <c r="F11" s="260"/>
      <c r="G11" s="260"/>
      <c r="H11" s="260"/>
      <c r="I11" s="260"/>
      <c r="J11" s="260"/>
    </row>
    <row r="12" spans="1:42" x14ac:dyDescent="0.25">
      <c r="A12" s="223" t="str">
        <f>'1. паспорт местоположение'!A12:C12</f>
        <v>O_СГЭС_30</v>
      </c>
      <c r="B12" s="223"/>
      <c r="C12" s="223"/>
      <c r="D12" s="223"/>
      <c r="E12" s="223"/>
      <c r="F12" s="223"/>
      <c r="G12" s="223"/>
      <c r="H12" s="223"/>
      <c r="I12" s="223"/>
      <c r="J12" s="223"/>
    </row>
    <row r="13" spans="1:42" x14ac:dyDescent="0.25">
      <c r="A13" s="219" t="s">
        <v>7</v>
      </c>
      <c r="B13" s="219"/>
      <c r="C13" s="219"/>
      <c r="D13" s="219"/>
      <c r="E13" s="219"/>
      <c r="F13" s="219"/>
      <c r="G13" s="219"/>
      <c r="H13" s="219"/>
      <c r="I13" s="219"/>
      <c r="J13" s="219"/>
    </row>
    <row r="14" spans="1:42" x14ac:dyDescent="0.25">
      <c r="A14" s="219"/>
      <c r="B14" s="219"/>
      <c r="C14" s="219"/>
      <c r="D14" s="219"/>
      <c r="E14" s="219"/>
      <c r="F14" s="219"/>
      <c r="G14" s="219"/>
      <c r="H14" s="219"/>
      <c r="I14" s="219"/>
      <c r="J14" s="219"/>
    </row>
    <row r="15" spans="1:42" x14ac:dyDescent="0.25">
      <c r="A15" s="224" t="str">
        <f>'1. паспорт местоположение'!A15:C15</f>
        <v>Приобретение аппарата испытания диэлектриков СКАТ-70М, 1 шт</v>
      </c>
      <c r="B15" s="224"/>
      <c r="C15" s="224"/>
      <c r="D15" s="224"/>
      <c r="E15" s="224"/>
      <c r="F15" s="224"/>
      <c r="G15" s="224"/>
      <c r="H15" s="224"/>
      <c r="I15" s="224"/>
      <c r="J15" s="224"/>
    </row>
    <row r="16" spans="1:42" x14ac:dyDescent="0.25">
      <c r="A16" s="219" t="s">
        <v>6</v>
      </c>
      <c r="B16" s="219"/>
      <c r="C16" s="219"/>
      <c r="D16" s="219"/>
      <c r="E16" s="219"/>
      <c r="F16" s="219"/>
      <c r="G16" s="219"/>
      <c r="H16" s="219"/>
      <c r="I16" s="219"/>
      <c r="J16" s="219"/>
    </row>
    <row r="17" spans="1:10" x14ac:dyDescent="0.25">
      <c r="J17" s="187"/>
    </row>
    <row r="18" spans="1:10" x14ac:dyDescent="0.25">
      <c r="I18" s="29"/>
    </row>
    <row r="19" spans="1:10" x14ac:dyDescent="0.25">
      <c r="A19" s="265" t="s">
        <v>407</v>
      </c>
      <c r="B19" s="265"/>
      <c r="C19" s="265"/>
      <c r="D19" s="265"/>
      <c r="E19" s="265"/>
      <c r="F19" s="265"/>
      <c r="G19" s="265"/>
      <c r="H19" s="265"/>
      <c r="I19" s="265"/>
      <c r="J19" s="265"/>
    </row>
    <row r="20" spans="1:10" x14ac:dyDescent="0.25">
      <c r="A20" s="150"/>
      <c r="B20" s="150"/>
    </row>
    <row r="21" spans="1:10" x14ac:dyDescent="0.25">
      <c r="A21" s="263" t="s">
        <v>212</v>
      </c>
      <c r="B21" s="263" t="s">
        <v>211</v>
      </c>
      <c r="C21" s="264" t="s">
        <v>342</v>
      </c>
      <c r="D21" s="264"/>
      <c r="E21" s="264"/>
      <c r="F21" s="264"/>
      <c r="G21" s="263" t="s">
        <v>210</v>
      </c>
      <c r="H21" s="242" t="s">
        <v>344</v>
      </c>
      <c r="I21" s="263" t="s">
        <v>209</v>
      </c>
      <c r="J21" s="263" t="s">
        <v>343</v>
      </c>
    </row>
    <row r="22" spans="1:10" ht="46.5" customHeight="1" x14ac:dyDescent="0.25">
      <c r="A22" s="263"/>
      <c r="B22" s="263"/>
      <c r="C22" s="243" t="s">
        <v>2</v>
      </c>
      <c r="D22" s="243"/>
      <c r="E22" s="240" t="s">
        <v>1</v>
      </c>
      <c r="F22" s="241"/>
      <c r="G22" s="263"/>
      <c r="H22" s="245"/>
      <c r="I22" s="263"/>
      <c r="J22" s="263"/>
    </row>
    <row r="23" spans="1:10" ht="31.5" x14ac:dyDescent="0.25">
      <c r="A23" s="263"/>
      <c r="B23" s="263"/>
      <c r="C23" s="137" t="s">
        <v>208</v>
      </c>
      <c r="D23" s="137" t="s">
        <v>207</v>
      </c>
      <c r="E23" s="137" t="s">
        <v>208</v>
      </c>
      <c r="F23" s="137" t="s">
        <v>207</v>
      </c>
      <c r="G23" s="263"/>
      <c r="H23" s="243"/>
      <c r="I23" s="263"/>
      <c r="J23" s="263"/>
    </row>
    <row r="24" spans="1:10" x14ac:dyDescent="0.25">
      <c r="A24" s="47">
        <v>1</v>
      </c>
      <c r="B24" s="47">
        <v>2</v>
      </c>
      <c r="C24" s="137">
        <v>3</v>
      </c>
      <c r="D24" s="137">
        <v>4</v>
      </c>
      <c r="E24" s="137">
        <v>7</v>
      </c>
      <c r="F24" s="137">
        <v>8</v>
      </c>
      <c r="G24" s="137">
        <v>9</v>
      </c>
      <c r="H24" s="137">
        <v>10</v>
      </c>
      <c r="I24" s="137">
        <v>11</v>
      </c>
      <c r="J24" s="137">
        <v>12</v>
      </c>
    </row>
    <row r="25" spans="1:10" x14ac:dyDescent="0.25">
      <c r="A25" s="138" t="s">
        <v>64</v>
      </c>
      <c r="B25" s="139" t="s">
        <v>206</v>
      </c>
      <c r="C25" s="140" t="s">
        <v>443</v>
      </c>
      <c r="D25" s="140" t="s">
        <v>443</v>
      </c>
      <c r="E25" s="140" t="s">
        <v>443</v>
      </c>
      <c r="F25" s="140" t="s">
        <v>443</v>
      </c>
      <c r="G25" s="140" t="s">
        <v>443</v>
      </c>
      <c r="H25" s="140" t="s">
        <v>443</v>
      </c>
      <c r="I25" s="141" t="s">
        <v>443</v>
      </c>
      <c r="J25" s="81" t="s">
        <v>443</v>
      </c>
    </row>
    <row r="26" spans="1:10" x14ac:dyDescent="0.25">
      <c r="A26" s="138" t="s">
        <v>205</v>
      </c>
      <c r="B26" s="142" t="s">
        <v>349</v>
      </c>
      <c r="C26" s="143" t="s">
        <v>440</v>
      </c>
      <c r="D26" s="143" t="s">
        <v>440</v>
      </c>
      <c r="E26" s="143" t="s">
        <v>445</v>
      </c>
      <c r="F26" s="143" t="s">
        <v>445</v>
      </c>
      <c r="G26" s="143" t="s">
        <v>443</v>
      </c>
      <c r="H26" s="143" t="s">
        <v>443</v>
      </c>
      <c r="I26" s="144" t="s">
        <v>443</v>
      </c>
      <c r="J26" s="144" t="s">
        <v>443</v>
      </c>
    </row>
    <row r="27" spans="1:10" ht="31.5" x14ac:dyDescent="0.25">
      <c r="A27" s="138" t="s">
        <v>204</v>
      </c>
      <c r="B27" s="142" t="s">
        <v>351</v>
      </c>
      <c r="C27" s="143" t="s">
        <v>440</v>
      </c>
      <c r="D27" s="143" t="s">
        <v>440</v>
      </c>
      <c r="E27" s="143" t="s">
        <v>445</v>
      </c>
      <c r="F27" s="143" t="s">
        <v>445</v>
      </c>
      <c r="G27" s="143" t="s">
        <v>443</v>
      </c>
      <c r="H27" s="143" t="s">
        <v>443</v>
      </c>
      <c r="I27" s="144" t="s">
        <v>443</v>
      </c>
      <c r="J27" s="144" t="s">
        <v>443</v>
      </c>
    </row>
    <row r="28" spans="1:10" ht="63" x14ac:dyDescent="0.25">
      <c r="A28" s="138" t="s">
        <v>350</v>
      </c>
      <c r="B28" s="142" t="s">
        <v>355</v>
      </c>
      <c r="C28" s="143" t="s">
        <v>440</v>
      </c>
      <c r="D28" s="143" t="s">
        <v>440</v>
      </c>
      <c r="E28" s="143" t="s">
        <v>445</v>
      </c>
      <c r="F28" s="143" t="s">
        <v>445</v>
      </c>
      <c r="G28" s="143" t="s">
        <v>443</v>
      </c>
      <c r="H28" s="143" t="s">
        <v>443</v>
      </c>
      <c r="I28" s="143" t="s">
        <v>443</v>
      </c>
      <c r="J28" s="143" t="s">
        <v>443</v>
      </c>
    </row>
    <row r="29" spans="1:10" ht="31.5" x14ac:dyDescent="0.25">
      <c r="A29" s="138" t="s">
        <v>203</v>
      </c>
      <c r="B29" s="142" t="s">
        <v>354</v>
      </c>
      <c r="C29" s="143" t="s">
        <v>440</v>
      </c>
      <c r="D29" s="143" t="s">
        <v>440</v>
      </c>
      <c r="E29" s="143" t="s">
        <v>445</v>
      </c>
      <c r="F29" s="143" t="s">
        <v>445</v>
      </c>
      <c r="G29" s="143" t="s">
        <v>443</v>
      </c>
      <c r="H29" s="143" t="s">
        <v>443</v>
      </c>
      <c r="I29" s="144" t="s">
        <v>443</v>
      </c>
      <c r="J29" s="144" t="s">
        <v>443</v>
      </c>
    </row>
    <row r="30" spans="1:10" ht="31.5" x14ac:dyDescent="0.25">
      <c r="A30" s="138" t="s">
        <v>202</v>
      </c>
      <c r="B30" s="142" t="s">
        <v>356</v>
      </c>
      <c r="C30" s="143" t="s">
        <v>440</v>
      </c>
      <c r="D30" s="143" t="s">
        <v>440</v>
      </c>
      <c r="E30" s="143" t="s">
        <v>445</v>
      </c>
      <c r="F30" s="143" t="s">
        <v>445</v>
      </c>
      <c r="G30" s="143" t="s">
        <v>443</v>
      </c>
      <c r="H30" s="143" t="s">
        <v>443</v>
      </c>
      <c r="I30" s="143" t="s">
        <v>443</v>
      </c>
      <c r="J30" s="143" t="s">
        <v>443</v>
      </c>
    </row>
    <row r="31" spans="1:10" ht="31.5" x14ac:dyDescent="0.25">
      <c r="A31" s="138" t="s">
        <v>201</v>
      </c>
      <c r="B31" s="145" t="s">
        <v>352</v>
      </c>
      <c r="C31" s="143" t="s">
        <v>440</v>
      </c>
      <c r="D31" s="143" t="s">
        <v>440</v>
      </c>
      <c r="E31" s="143" t="s">
        <v>445</v>
      </c>
      <c r="F31" s="143" t="s">
        <v>445</v>
      </c>
      <c r="G31" s="143" t="s">
        <v>443</v>
      </c>
      <c r="H31" s="143" t="s">
        <v>443</v>
      </c>
      <c r="I31" s="143" t="s">
        <v>443</v>
      </c>
      <c r="J31" s="143" t="s">
        <v>443</v>
      </c>
    </row>
    <row r="32" spans="1:10" ht="31.5" x14ac:dyDescent="0.25">
      <c r="A32" s="138" t="s">
        <v>199</v>
      </c>
      <c r="B32" s="145" t="s">
        <v>357</v>
      </c>
      <c r="C32" s="143" t="s">
        <v>440</v>
      </c>
      <c r="D32" s="143" t="s">
        <v>440</v>
      </c>
      <c r="E32" s="143" t="s">
        <v>445</v>
      </c>
      <c r="F32" s="143" t="s">
        <v>445</v>
      </c>
      <c r="G32" s="143" t="s">
        <v>443</v>
      </c>
      <c r="H32" s="143" t="s">
        <v>443</v>
      </c>
      <c r="I32" s="143" t="s">
        <v>443</v>
      </c>
      <c r="J32" s="143" t="s">
        <v>443</v>
      </c>
    </row>
    <row r="33" spans="1:10" ht="47.25" x14ac:dyDescent="0.25">
      <c r="A33" s="138" t="s">
        <v>367</v>
      </c>
      <c r="B33" s="145" t="s">
        <v>289</v>
      </c>
      <c r="C33" s="143" t="s">
        <v>440</v>
      </c>
      <c r="D33" s="143" t="s">
        <v>440</v>
      </c>
      <c r="E33" s="143" t="s">
        <v>445</v>
      </c>
      <c r="F33" s="143" t="s">
        <v>445</v>
      </c>
      <c r="G33" s="143" t="s">
        <v>443</v>
      </c>
      <c r="H33" s="143" t="s">
        <v>443</v>
      </c>
      <c r="I33" s="143" t="s">
        <v>443</v>
      </c>
      <c r="J33" s="143" t="s">
        <v>443</v>
      </c>
    </row>
    <row r="34" spans="1:10" ht="63" x14ac:dyDescent="0.25">
      <c r="A34" s="138" t="s">
        <v>368</v>
      </c>
      <c r="B34" s="145" t="s">
        <v>361</v>
      </c>
      <c r="C34" s="143" t="s">
        <v>440</v>
      </c>
      <c r="D34" s="143" t="s">
        <v>440</v>
      </c>
      <c r="E34" s="143" t="s">
        <v>445</v>
      </c>
      <c r="F34" s="143" t="s">
        <v>445</v>
      </c>
      <c r="G34" s="143" t="s">
        <v>443</v>
      </c>
      <c r="H34" s="143" t="s">
        <v>443</v>
      </c>
      <c r="I34" s="143" t="s">
        <v>443</v>
      </c>
      <c r="J34" s="143" t="s">
        <v>443</v>
      </c>
    </row>
    <row r="35" spans="1:10" ht="31.5" x14ac:dyDescent="0.25">
      <c r="A35" s="138" t="s">
        <v>369</v>
      </c>
      <c r="B35" s="145" t="s">
        <v>200</v>
      </c>
      <c r="C35" s="143" t="s">
        <v>440</v>
      </c>
      <c r="D35" s="143" t="s">
        <v>440</v>
      </c>
      <c r="E35" s="143" t="s">
        <v>445</v>
      </c>
      <c r="F35" s="143" t="s">
        <v>445</v>
      </c>
      <c r="G35" s="143" t="s">
        <v>443</v>
      </c>
      <c r="H35" s="143" t="s">
        <v>443</v>
      </c>
      <c r="I35" s="143" t="s">
        <v>443</v>
      </c>
      <c r="J35" s="143" t="s">
        <v>443</v>
      </c>
    </row>
    <row r="36" spans="1:10" ht="31.5" x14ac:dyDescent="0.25">
      <c r="A36" s="138" t="s">
        <v>370</v>
      </c>
      <c r="B36" s="145" t="s">
        <v>353</v>
      </c>
      <c r="C36" s="143" t="s">
        <v>440</v>
      </c>
      <c r="D36" s="143" t="s">
        <v>440</v>
      </c>
      <c r="E36" s="143" t="s">
        <v>445</v>
      </c>
      <c r="F36" s="143" t="s">
        <v>445</v>
      </c>
      <c r="G36" s="143" t="s">
        <v>443</v>
      </c>
      <c r="H36" s="143" t="s">
        <v>443</v>
      </c>
      <c r="I36" s="143" t="s">
        <v>443</v>
      </c>
      <c r="J36" s="143" t="s">
        <v>443</v>
      </c>
    </row>
    <row r="37" spans="1:10" x14ac:dyDescent="0.25">
      <c r="A37" s="138" t="s">
        <v>371</v>
      </c>
      <c r="B37" s="145" t="s">
        <v>198</v>
      </c>
      <c r="C37" s="143" t="s">
        <v>440</v>
      </c>
      <c r="D37" s="143" t="s">
        <v>440</v>
      </c>
      <c r="E37" s="143" t="s">
        <v>445</v>
      </c>
      <c r="F37" s="143" t="s">
        <v>445</v>
      </c>
      <c r="G37" s="143" t="s">
        <v>443</v>
      </c>
      <c r="H37" s="143" t="s">
        <v>443</v>
      </c>
      <c r="I37" s="143" t="s">
        <v>443</v>
      </c>
      <c r="J37" s="143" t="s">
        <v>443</v>
      </c>
    </row>
    <row r="38" spans="1:10" x14ac:dyDescent="0.25">
      <c r="A38" s="138" t="s">
        <v>490</v>
      </c>
      <c r="B38" s="139" t="s">
        <v>197</v>
      </c>
      <c r="C38" s="143" t="s">
        <v>443</v>
      </c>
      <c r="D38" s="143" t="s">
        <v>443</v>
      </c>
      <c r="E38" s="143" t="s">
        <v>443</v>
      </c>
      <c r="F38" s="143" t="s">
        <v>443</v>
      </c>
      <c r="G38" s="143" t="s">
        <v>443</v>
      </c>
      <c r="H38" s="143" t="s">
        <v>443</v>
      </c>
      <c r="I38" s="141" t="s">
        <v>443</v>
      </c>
      <c r="J38" s="141" t="s">
        <v>443</v>
      </c>
    </row>
    <row r="39" spans="1:10" ht="63" x14ac:dyDescent="0.25">
      <c r="A39" s="138" t="s">
        <v>63</v>
      </c>
      <c r="B39" s="145" t="s">
        <v>358</v>
      </c>
      <c r="C39" s="143" t="s">
        <v>440</v>
      </c>
      <c r="D39" s="143" t="s">
        <v>440</v>
      </c>
      <c r="E39" s="143" t="s">
        <v>445</v>
      </c>
      <c r="F39" s="143" t="s">
        <v>445</v>
      </c>
      <c r="G39" s="143" t="s">
        <v>443</v>
      </c>
      <c r="H39" s="143" t="s">
        <v>443</v>
      </c>
      <c r="I39" s="143" t="s">
        <v>443</v>
      </c>
      <c r="J39" s="143" t="s">
        <v>443</v>
      </c>
    </row>
    <row r="40" spans="1:10" x14ac:dyDescent="0.25">
      <c r="A40" s="138" t="s">
        <v>481</v>
      </c>
      <c r="B40" s="145" t="s">
        <v>360</v>
      </c>
      <c r="C40" s="143" t="s">
        <v>440</v>
      </c>
      <c r="D40" s="143" t="s">
        <v>440</v>
      </c>
      <c r="E40" s="143" t="s">
        <v>445</v>
      </c>
      <c r="F40" s="143" t="s">
        <v>445</v>
      </c>
      <c r="G40" s="143" t="s">
        <v>443</v>
      </c>
      <c r="H40" s="143" t="s">
        <v>443</v>
      </c>
      <c r="I40" s="143" t="s">
        <v>443</v>
      </c>
      <c r="J40" s="143" t="s">
        <v>443</v>
      </c>
    </row>
    <row r="41" spans="1:10" ht="47.25" x14ac:dyDescent="0.25">
      <c r="A41" s="138" t="s">
        <v>482</v>
      </c>
      <c r="B41" s="139" t="s">
        <v>436</v>
      </c>
      <c r="C41" s="143" t="s">
        <v>443</v>
      </c>
      <c r="D41" s="143" t="s">
        <v>443</v>
      </c>
      <c r="E41" s="143" t="s">
        <v>443</v>
      </c>
      <c r="F41" s="143" t="s">
        <v>443</v>
      </c>
      <c r="G41" s="143" t="s">
        <v>443</v>
      </c>
      <c r="H41" s="143" t="s">
        <v>443</v>
      </c>
      <c r="I41" s="141" t="s">
        <v>443</v>
      </c>
      <c r="J41" s="141" t="s">
        <v>443</v>
      </c>
    </row>
    <row r="42" spans="1:10" ht="31.5" x14ac:dyDescent="0.25">
      <c r="A42" s="138" t="s">
        <v>62</v>
      </c>
      <c r="B42" s="145" t="s">
        <v>359</v>
      </c>
      <c r="C42" s="143" t="s">
        <v>440</v>
      </c>
      <c r="D42" s="143" t="s">
        <v>440</v>
      </c>
      <c r="E42" s="143" t="s">
        <v>445</v>
      </c>
      <c r="F42" s="143" t="s">
        <v>445</v>
      </c>
      <c r="G42" s="143" t="s">
        <v>443</v>
      </c>
      <c r="H42" s="143" t="s">
        <v>443</v>
      </c>
      <c r="I42" s="143" t="s">
        <v>443</v>
      </c>
      <c r="J42" s="143" t="s">
        <v>443</v>
      </c>
    </row>
    <row r="43" spans="1:10" x14ac:dyDescent="0.25">
      <c r="A43" s="138" t="s">
        <v>483</v>
      </c>
      <c r="B43" s="145" t="s">
        <v>196</v>
      </c>
      <c r="C43" s="143" t="s">
        <v>440</v>
      </c>
      <c r="D43" s="143" t="s">
        <v>440</v>
      </c>
      <c r="E43" s="143" t="s">
        <v>445</v>
      </c>
      <c r="F43" s="143" t="s">
        <v>536</v>
      </c>
      <c r="G43" s="143" t="s">
        <v>517</v>
      </c>
      <c r="H43" s="143" t="s">
        <v>517</v>
      </c>
      <c r="I43" s="143" t="s">
        <v>505</v>
      </c>
      <c r="J43" s="143" t="s">
        <v>505</v>
      </c>
    </row>
    <row r="44" spans="1:10" x14ac:dyDescent="0.25">
      <c r="A44" s="138" t="s">
        <v>484</v>
      </c>
      <c r="B44" s="145" t="s">
        <v>195</v>
      </c>
      <c r="C44" s="143" t="s">
        <v>440</v>
      </c>
      <c r="D44" s="143" t="s">
        <v>440</v>
      </c>
      <c r="E44" s="143" t="s">
        <v>445</v>
      </c>
      <c r="F44" s="143" t="s">
        <v>445</v>
      </c>
      <c r="G44" s="143" t="s">
        <v>443</v>
      </c>
      <c r="H44" s="143" t="s">
        <v>443</v>
      </c>
      <c r="I44" s="143" t="s">
        <v>443</v>
      </c>
      <c r="J44" s="143" t="s">
        <v>443</v>
      </c>
    </row>
    <row r="45" spans="1:10" ht="78.75" x14ac:dyDescent="0.25">
      <c r="A45" s="138" t="s">
        <v>485</v>
      </c>
      <c r="B45" s="145" t="s">
        <v>363</v>
      </c>
      <c r="C45" s="143" t="s">
        <v>440</v>
      </c>
      <c r="D45" s="143" t="s">
        <v>440</v>
      </c>
      <c r="E45" s="143" t="s">
        <v>445</v>
      </c>
      <c r="F45" s="143" t="s">
        <v>445</v>
      </c>
      <c r="G45" s="143" t="s">
        <v>443</v>
      </c>
      <c r="H45" s="143" t="s">
        <v>443</v>
      </c>
      <c r="I45" s="143" t="s">
        <v>443</v>
      </c>
      <c r="J45" s="143" t="s">
        <v>443</v>
      </c>
    </row>
    <row r="46" spans="1:10" ht="157.5" x14ac:dyDescent="0.25">
      <c r="A46" s="138" t="s">
        <v>486</v>
      </c>
      <c r="B46" s="145" t="s">
        <v>362</v>
      </c>
      <c r="C46" s="143" t="s">
        <v>440</v>
      </c>
      <c r="D46" s="143" t="s">
        <v>440</v>
      </c>
      <c r="E46" s="143" t="s">
        <v>445</v>
      </c>
      <c r="F46" s="143" t="s">
        <v>445</v>
      </c>
      <c r="G46" s="143" t="s">
        <v>443</v>
      </c>
      <c r="H46" s="143" t="s">
        <v>443</v>
      </c>
      <c r="I46" s="143" t="s">
        <v>443</v>
      </c>
      <c r="J46" s="143" t="s">
        <v>443</v>
      </c>
    </row>
    <row r="47" spans="1:10" x14ac:dyDescent="0.25">
      <c r="A47" s="138" t="s">
        <v>487</v>
      </c>
      <c r="B47" s="145" t="s">
        <v>194</v>
      </c>
      <c r="C47" s="143" t="s">
        <v>440</v>
      </c>
      <c r="D47" s="143" t="s">
        <v>440</v>
      </c>
      <c r="E47" s="143" t="s">
        <v>445</v>
      </c>
      <c r="F47" s="143" t="s">
        <v>445</v>
      </c>
      <c r="G47" s="143" t="s">
        <v>443</v>
      </c>
      <c r="H47" s="143" t="s">
        <v>443</v>
      </c>
      <c r="I47" s="143" t="s">
        <v>443</v>
      </c>
      <c r="J47" s="143" t="s">
        <v>443</v>
      </c>
    </row>
    <row r="48" spans="1:10" ht="31.5" x14ac:dyDescent="0.25">
      <c r="A48" s="138" t="s">
        <v>491</v>
      </c>
      <c r="B48" s="139" t="s">
        <v>193</v>
      </c>
      <c r="C48" s="143" t="s">
        <v>443</v>
      </c>
      <c r="D48" s="143" t="s">
        <v>443</v>
      </c>
      <c r="E48" s="143" t="s">
        <v>443</v>
      </c>
      <c r="F48" s="143" t="s">
        <v>443</v>
      </c>
      <c r="G48" s="143" t="s">
        <v>443</v>
      </c>
      <c r="H48" s="143" t="s">
        <v>443</v>
      </c>
      <c r="I48" s="141" t="s">
        <v>443</v>
      </c>
      <c r="J48" s="141" t="s">
        <v>443</v>
      </c>
    </row>
    <row r="49" spans="1:10" ht="31.5" x14ac:dyDescent="0.25">
      <c r="A49" s="138" t="s">
        <v>61</v>
      </c>
      <c r="B49" s="145" t="s">
        <v>191</v>
      </c>
      <c r="C49" s="143" t="s">
        <v>440</v>
      </c>
      <c r="D49" s="143" t="s">
        <v>440</v>
      </c>
      <c r="E49" s="143" t="s">
        <v>445</v>
      </c>
      <c r="F49" s="143" t="s">
        <v>445</v>
      </c>
      <c r="G49" s="143" t="s">
        <v>443</v>
      </c>
      <c r="H49" s="143" t="s">
        <v>443</v>
      </c>
      <c r="I49" s="143" t="s">
        <v>443</v>
      </c>
      <c r="J49" s="143" t="s">
        <v>443</v>
      </c>
    </row>
    <row r="50" spans="1:10" ht="78.75" x14ac:dyDescent="0.25">
      <c r="A50" s="138" t="s">
        <v>192</v>
      </c>
      <c r="B50" s="145" t="s">
        <v>495</v>
      </c>
      <c r="C50" s="143" t="s">
        <v>440</v>
      </c>
      <c r="D50" s="143" t="s">
        <v>440</v>
      </c>
      <c r="E50" s="143" t="s">
        <v>445</v>
      </c>
      <c r="F50" s="143" t="s">
        <v>445</v>
      </c>
      <c r="G50" s="143" t="s">
        <v>443</v>
      </c>
      <c r="H50" s="143" t="s">
        <v>443</v>
      </c>
      <c r="I50" s="143" t="s">
        <v>443</v>
      </c>
      <c r="J50" s="143" t="s">
        <v>443</v>
      </c>
    </row>
    <row r="51" spans="1:10" ht="63" x14ac:dyDescent="0.25">
      <c r="A51" s="138" t="s">
        <v>190</v>
      </c>
      <c r="B51" s="145" t="s">
        <v>364</v>
      </c>
      <c r="C51" s="143" t="s">
        <v>440</v>
      </c>
      <c r="D51" s="143" t="s">
        <v>440</v>
      </c>
      <c r="E51" s="143" t="s">
        <v>445</v>
      </c>
      <c r="F51" s="143" t="s">
        <v>445</v>
      </c>
      <c r="G51" s="143" t="s">
        <v>443</v>
      </c>
      <c r="H51" s="143" t="s">
        <v>443</v>
      </c>
      <c r="I51" s="143" t="s">
        <v>443</v>
      </c>
      <c r="J51" s="143" t="s">
        <v>443</v>
      </c>
    </row>
    <row r="52" spans="1:10" ht="63" x14ac:dyDescent="0.25">
      <c r="A52" s="138" t="s">
        <v>188</v>
      </c>
      <c r="B52" s="145" t="s">
        <v>189</v>
      </c>
      <c r="C52" s="143" t="s">
        <v>440</v>
      </c>
      <c r="D52" s="143" t="s">
        <v>440</v>
      </c>
      <c r="E52" s="143" t="s">
        <v>445</v>
      </c>
      <c r="F52" s="143" t="s">
        <v>445</v>
      </c>
      <c r="G52" s="143" t="s">
        <v>443</v>
      </c>
      <c r="H52" s="143" t="s">
        <v>443</v>
      </c>
      <c r="I52" s="143" t="s">
        <v>443</v>
      </c>
      <c r="J52" s="143" t="s">
        <v>443</v>
      </c>
    </row>
    <row r="53" spans="1:10" ht="31.5" x14ac:dyDescent="0.25">
      <c r="A53" s="138" t="s">
        <v>186</v>
      </c>
      <c r="B53" s="146" t="s">
        <v>365</v>
      </c>
      <c r="C53" s="143" t="s">
        <v>440</v>
      </c>
      <c r="D53" s="143" t="s">
        <v>440</v>
      </c>
      <c r="E53" s="143" t="s">
        <v>548</v>
      </c>
      <c r="F53" s="143" t="s">
        <v>548</v>
      </c>
      <c r="G53" s="143" t="s">
        <v>517</v>
      </c>
      <c r="H53" s="143" t="s">
        <v>517</v>
      </c>
      <c r="I53" s="143" t="s">
        <v>505</v>
      </c>
      <c r="J53" s="143" t="s">
        <v>505</v>
      </c>
    </row>
    <row r="54" spans="1:10" ht="31.5" x14ac:dyDescent="0.25">
      <c r="A54" s="138" t="s">
        <v>366</v>
      </c>
      <c r="B54" s="145" t="s">
        <v>187</v>
      </c>
      <c r="C54" s="143" t="s">
        <v>440</v>
      </c>
      <c r="D54" s="143" t="s">
        <v>440</v>
      </c>
      <c r="E54" s="143" t="s">
        <v>445</v>
      </c>
      <c r="F54" s="143" t="s">
        <v>445</v>
      </c>
      <c r="G54" s="143" t="s">
        <v>443</v>
      </c>
      <c r="H54" s="143" t="s">
        <v>443</v>
      </c>
      <c r="I54" s="143" t="s">
        <v>443</v>
      </c>
      <c r="J54" s="143" t="s">
        <v>443</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'6.2. Паспорт фин осв ввод'!Print_Area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Ok</cp:lastModifiedBy>
  <cp:lastPrinted>2015-11-30T14:18:17Z</cp:lastPrinted>
  <dcterms:created xsi:type="dcterms:W3CDTF">2015-08-16T15:31:05Z</dcterms:created>
  <dcterms:modified xsi:type="dcterms:W3CDTF">2025-02-14T08:55:24Z</dcterms:modified>
</cp:coreProperties>
</file>