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FF3A56F0-0519-4424-A655-670CDA61FEBF}" xr6:coauthVersionLast="47" xr6:coauthVersionMax="47" xr10:uidLastSave="{00000000-0000-0000-0000-000000000000}"/>
  <bookViews>
    <workbookView xWindow="7605" yWindow="1485" windowWidth="20940" windowHeight="13560" tabRatio="685" firstSheet="7" activeTab="4" xr2:uid="{966E0616-6B78-4BB4-A4D2-8765221CA28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7">'5. анализ эконом эфф'!$A$1:$W$101</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25" i="10" l="1"/>
  <c r="AG26" i="10"/>
  <c r="AG27" i="10"/>
  <c r="AG28" i="10"/>
  <c r="AG29" i="10"/>
  <c r="AG30"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24" i="10"/>
  <c r="A15" i="12" l="1"/>
  <c r="B21" i="12" s="1"/>
  <c r="B1" i="12" l="1"/>
  <c r="B2" i="12"/>
  <c r="B3" i="12"/>
  <c r="A5" i="12"/>
  <c r="A12"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3" i="8"/>
  <c r="C47" i="8"/>
  <c r="C59" i="8" s="1"/>
  <c r="C63" i="8"/>
  <c r="D47" i="8"/>
  <c r="D60" i="8" s="1"/>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60" i="8" l="1"/>
  <c r="B48" i="8"/>
  <c r="B57" i="8" s="1"/>
  <c r="B79" i="8" s="1"/>
  <c r="E66" i="8"/>
  <c r="F66" i="8"/>
  <c r="G66" i="8" s="1"/>
  <c r="H66" i="8" s="1"/>
  <c r="I66" i="8" s="1"/>
  <c r="J66" i="8" s="1"/>
  <c r="K66" i="8" s="1"/>
  <c r="L66" i="8" s="1"/>
  <c r="M66" i="8" s="1"/>
  <c r="N66" i="8" s="1"/>
  <c r="O66" i="8" s="1"/>
  <c r="P66" i="8" s="1"/>
  <c r="Q66" i="8" s="1"/>
  <c r="R66" i="8" s="1"/>
  <c r="S66" i="8" s="1"/>
  <c r="T66" i="8" s="1"/>
  <c r="U66" i="8" s="1"/>
  <c r="V66" i="8" s="1"/>
  <c r="W66" i="8" s="1"/>
  <c r="C62" i="8"/>
  <c r="D48" i="8"/>
  <c r="D57" i="8" s="1"/>
  <c r="D79" i="8" s="1"/>
  <c r="C61" i="8"/>
  <c r="B62" i="8"/>
  <c r="B61" i="8"/>
  <c r="B60" i="8"/>
  <c r="D62" i="8"/>
  <c r="C79" i="8"/>
  <c r="D59" i="8"/>
  <c r="E47" i="8"/>
  <c r="D61" i="8"/>
  <c r="C58" i="8" l="1"/>
  <c r="C78" i="8" s="1"/>
  <c r="B58" i="8"/>
  <c r="D58" i="8"/>
  <c r="E61" i="8"/>
  <c r="F47" i="8"/>
  <c r="E62" i="8"/>
  <c r="E48" i="8"/>
  <c r="E57" i="8" s="1"/>
  <c r="E59" i="8"/>
  <c r="E60" i="8"/>
  <c r="C64" i="8" l="1"/>
  <c r="C67" i="8" s="1"/>
  <c r="B64" i="8"/>
  <c r="B67" i="8" s="1"/>
  <c r="B69" i="8" s="1"/>
  <c r="B78" i="8"/>
  <c r="E58" i="8"/>
  <c r="E78" i="8" s="1"/>
  <c r="B74" i="8"/>
  <c r="E79" i="8"/>
  <c r="F62" i="8"/>
  <c r="F59" i="8"/>
  <c r="F60" i="8"/>
  <c r="F48" i="8"/>
  <c r="F57" i="8" s="1"/>
  <c r="F61" i="8"/>
  <c r="G47" i="8"/>
  <c r="D78" i="8"/>
  <c r="D64" i="8"/>
  <c r="D67" i="8" s="1"/>
  <c r="C69" i="8" l="1"/>
  <c r="C70" i="8" s="1"/>
  <c r="C71" i="8" s="1"/>
  <c r="C74" i="8"/>
  <c r="E64" i="8"/>
  <c r="E67" i="8" s="1"/>
  <c r="E74" i="8" s="1"/>
  <c r="F58" i="8"/>
  <c r="F64" i="8" s="1"/>
  <c r="F67" i="8" s="1"/>
  <c r="B70" i="8"/>
  <c r="B77" i="8" s="1"/>
  <c r="B82" i="8" s="1"/>
  <c r="B83" i="8" s="1"/>
  <c r="E69" i="8"/>
  <c r="D74" i="8"/>
  <c r="D69" i="8"/>
  <c r="F79" i="8"/>
  <c r="F78" i="8"/>
  <c r="G59" i="8"/>
  <c r="G60" i="8"/>
  <c r="G61" i="8"/>
  <c r="H47" i="8"/>
  <c r="G62" i="8"/>
  <c r="G48" i="8"/>
  <c r="G57" i="8" s="1"/>
  <c r="C77" i="8" l="1"/>
  <c r="C82" i="8" s="1"/>
  <c r="C85" i="8" s="1"/>
  <c r="B87" i="8"/>
  <c r="B71" i="8"/>
  <c r="D70" i="8"/>
  <c r="D71" i="8" s="1"/>
  <c r="H60" i="8"/>
  <c r="H48" i="8"/>
  <c r="H57" i="8" s="1"/>
  <c r="H61" i="8"/>
  <c r="I47" i="8"/>
  <c r="H62" i="8"/>
  <c r="H59" i="8"/>
  <c r="E70" i="8"/>
  <c r="E71" i="8" s="1"/>
  <c r="C87" i="8"/>
  <c r="B85" i="8"/>
  <c r="B86" i="8" s="1"/>
  <c r="G79" i="8"/>
  <c r="F74" i="8"/>
  <c r="F69" i="8"/>
  <c r="G58" i="8"/>
  <c r="C83" i="8" l="1"/>
  <c r="C88" i="8" s="1"/>
  <c r="G64" i="8"/>
  <c r="G67" i="8" s="1"/>
  <c r="G74" i="8" s="1"/>
  <c r="C86" i="8"/>
  <c r="C89" i="8" s="1"/>
  <c r="B88" i="8"/>
  <c r="G69" i="8"/>
  <c r="I61" i="8"/>
  <c r="J47" i="8"/>
  <c r="I62" i="8"/>
  <c r="I48" i="8"/>
  <c r="I57" i="8" s="1"/>
  <c r="I59" i="8"/>
  <c r="I60" i="8"/>
  <c r="D77" i="8"/>
  <c r="D82" i="8" s="1"/>
  <c r="G78" i="8"/>
  <c r="H58" i="8"/>
  <c r="H64" i="8" s="1"/>
  <c r="H67" i="8" s="1"/>
  <c r="H79" i="8"/>
  <c r="F70" i="8"/>
  <c r="F71" i="8" s="1"/>
  <c r="B89" i="8"/>
  <c r="H78" i="8" l="1"/>
  <c r="E77" i="8"/>
  <c r="E82" i="8" s="1"/>
  <c r="E85" i="8" s="1"/>
  <c r="I79" i="8"/>
  <c r="D85" i="8"/>
  <c r="D86" i="8" s="1"/>
  <c r="D89" i="8" s="1"/>
  <c r="D87" i="8"/>
  <c r="E83" i="8"/>
  <c r="D83" i="8"/>
  <c r="D88" i="8" s="1"/>
  <c r="J62" i="8"/>
  <c r="J59" i="8"/>
  <c r="J60" i="8"/>
  <c r="J48" i="8"/>
  <c r="J57" i="8" s="1"/>
  <c r="J61" i="8"/>
  <c r="K47" i="8"/>
  <c r="G70" i="8"/>
  <c r="G71" i="8"/>
  <c r="H74" i="8"/>
  <c r="H69" i="8"/>
  <c r="I58" i="8"/>
  <c r="I64" i="8" s="1"/>
  <c r="I67" i="8" s="1"/>
  <c r="E86" i="8" l="1"/>
  <c r="E89" i="8" s="1"/>
  <c r="F77" i="8"/>
  <c r="F82" i="8" s="1"/>
  <c r="F85" i="8" s="1"/>
  <c r="F86" i="8" s="1"/>
  <c r="F89" i="8" s="1"/>
  <c r="E87" i="8"/>
  <c r="J58" i="8"/>
  <c r="J64" i="8" s="1"/>
  <c r="J67" i="8" s="1"/>
  <c r="I74" i="8"/>
  <c r="I69" i="8"/>
  <c r="F83" i="8"/>
  <c r="F88" i="8" s="1"/>
  <c r="F87" i="8"/>
  <c r="E88" i="8"/>
  <c r="G77" i="8"/>
  <c r="G82" i="8" s="1"/>
  <c r="G85" i="8" s="1"/>
  <c r="G86" i="8" s="1"/>
  <c r="G89" i="8" s="1"/>
  <c r="I78" i="8"/>
  <c r="H70" i="8"/>
  <c r="K59" i="8"/>
  <c r="K60" i="8"/>
  <c r="K61" i="8"/>
  <c r="L47" i="8"/>
  <c r="K62" i="8"/>
  <c r="K48" i="8"/>
  <c r="K57" i="8" s="1"/>
  <c r="J79" i="8"/>
  <c r="J78" i="8"/>
  <c r="G87" i="8" l="1"/>
  <c r="K79" i="8"/>
  <c r="G83" i="8"/>
  <c r="G88" i="8" s="1"/>
  <c r="J74" i="8"/>
  <c r="J69" i="8"/>
  <c r="K58" i="8"/>
  <c r="K78" i="8" s="1"/>
  <c r="I70" i="8"/>
  <c r="H77" i="8"/>
  <c r="H82" i="8" s="1"/>
  <c r="H83" i="8" s="1"/>
  <c r="H88" i="8" s="1"/>
  <c r="L60" i="8"/>
  <c r="L48" i="8"/>
  <c r="L57" i="8" s="1"/>
  <c r="L61" i="8"/>
  <c r="M47" i="8"/>
  <c r="L62" i="8"/>
  <c r="L59" i="8"/>
  <c r="H71" i="8"/>
  <c r="I77" i="8" l="1"/>
  <c r="I82" i="8" s="1"/>
  <c r="I85" i="8" s="1"/>
  <c r="L58" i="8"/>
  <c r="L78" i="8" s="1"/>
  <c r="L79" i="8"/>
  <c r="I71" i="8"/>
  <c r="K64" i="8"/>
  <c r="K67" i="8" s="1"/>
  <c r="M61" i="8"/>
  <c r="N47" i="8"/>
  <c r="M62" i="8"/>
  <c r="M48" i="8"/>
  <c r="M57" i="8" s="1"/>
  <c r="M59" i="8"/>
  <c r="M60" i="8"/>
  <c r="H85" i="8"/>
  <c r="H86" i="8" s="1"/>
  <c r="H89" i="8" s="1"/>
  <c r="H87" i="8"/>
  <c r="J70" i="8"/>
  <c r="J71" i="8" s="1"/>
  <c r="I83" i="8" l="1"/>
  <c r="I88" i="8" s="1"/>
  <c r="I87" i="8"/>
  <c r="L64" i="8"/>
  <c r="L67" i="8" s="1"/>
  <c r="L69" i="8" s="1"/>
  <c r="M79" i="8"/>
  <c r="K74" i="8"/>
  <c r="K69" i="8"/>
  <c r="N62" i="8"/>
  <c r="N59" i="8"/>
  <c r="N60" i="8"/>
  <c r="N48" i="8"/>
  <c r="N57" i="8" s="1"/>
  <c r="N61" i="8"/>
  <c r="O47" i="8"/>
  <c r="I86" i="8"/>
  <c r="I89" i="8" s="1"/>
  <c r="J77" i="8"/>
  <c r="J82" i="8" s="1"/>
  <c r="L74" i="8"/>
  <c r="M58" i="8"/>
  <c r="M64" i="8" s="1"/>
  <c r="M67" i="8" s="1"/>
  <c r="M74" i="8" l="1"/>
  <c r="M69" i="8"/>
  <c r="L70" i="8"/>
  <c r="L71" i="8" s="1"/>
  <c r="O59" i="8"/>
  <c r="O60" i="8"/>
  <c r="O61" i="8"/>
  <c r="P47" i="8"/>
  <c r="O62" i="8"/>
  <c r="O48" i="8"/>
  <c r="O57" i="8" s="1"/>
  <c r="N58" i="8"/>
  <c r="N64" i="8" s="1"/>
  <c r="N67" i="8" s="1"/>
  <c r="M78" i="8"/>
  <c r="J85" i="8"/>
  <c r="J86" i="8" s="1"/>
  <c r="J89" i="8" s="1"/>
  <c r="J87" i="8"/>
  <c r="J83" i="8"/>
  <c r="J88" i="8" s="1"/>
  <c r="N79" i="8"/>
  <c r="K70" i="8"/>
  <c r="K77" i="8" s="1"/>
  <c r="K82" i="8" s="1"/>
  <c r="N78" i="8" l="1"/>
  <c r="K71" i="8"/>
  <c r="K85" i="8"/>
  <c r="K86" i="8" s="1"/>
  <c r="K89" i="8" s="1"/>
  <c r="K83" i="8"/>
  <c r="K88" i="8" s="1"/>
  <c r="K87" i="8"/>
  <c r="O79" i="8"/>
  <c r="N74" i="8"/>
  <c r="N69" i="8"/>
  <c r="O58" i="8"/>
  <c r="O64" i="8" s="1"/>
  <c r="O67" i="8" s="1"/>
  <c r="L77" i="8"/>
  <c r="L82" i="8" s="1"/>
  <c r="P60" i="8"/>
  <c r="P61" i="8"/>
  <c r="Q47" i="8"/>
  <c r="P62" i="8"/>
  <c r="P59" i="8"/>
  <c r="P48" i="8"/>
  <c r="P57" i="8" s="1"/>
  <c r="M70" i="8"/>
  <c r="M71" i="8" s="1"/>
  <c r="O78" i="8" l="1"/>
  <c r="P58" i="8"/>
  <c r="P64" i="8" s="1"/>
  <c r="P67" i="8" s="1"/>
  <c r="M77" i="8"/>
  <c r="M82" i="8" s="1"/>
  <c r="M85" i="8" s="1"/>
  <c r="O74" i="8"/>
  <c r="O69" i="8"/>
  <c r="P78" i="8"/>
  <c r="P79" i="8"/>
  <c r="N70" i="8"/>
  <c r="L85" i="8"/>
  <c r="L86" i="8" s="1"/>
  <c r="L89" i="8" s="1"/>
  <c r="L83" i="8"/>
  <c r="L88" i="8" s="1"/>
  <c r="L87" i="8"/>
  <c r="Q61" i="8"/>
  <c r="R47" i="8"/>
  <c r="Q62" i="8"/>
  <c r="Q59" i="8"/>
  <c r="Q60" i="8"/>
  <c r="Q48" i="8"/>
  <c r="Q57" i="8" s="1"/>
  <c r="M83" i="8" l="1"/>
  <c r="M88" i="8" s="1"/>
  <c r="M87" i="8"/>
  <c r="M86" i="8"/>
  <c r="M89" i="8" s="1"/>
  <c r="N77" i="8"/>
  <c r="N82" i="8" s="1"/>
  <c r="N83" i="8" s="1"/>
  <c r="N88" i="8" s="1"/>
  <c r="N87" i="8"/>
  <c r="Q79" i="8"/>
  <c r="R62" i="8"/>
  <c r="R59" i="8"/>
  <c r="R60" i="8"/>
  <c r="B29" i="8" s="1"/>
  <c r="R61" i="8"/>
  <c r="S47" i="8"/>
  <c r="R48" i="8"/>
  <c r="R57" i="8" s="1"/>
  <c r="N71" i="8"/>
  <c r="P74" i="8"/>
  <c r="P69" i="8"/>
  <c r="O70" i="8"/>
  <c r="O77" i="8" s="1"/>
  <c r="O82" i="8" s="1"/>
  <c r="O71" i="8"/>
  <c r="Q58" i="8"/>
  <c r="Q78" i="8" s="1"/>
  <c r="N85" i="8" l="1"/>
  <c r="N86" i="8" s="1"/>
  <c r="N89" i="8" s="1"/>
  <c r="O85" i="8"/>
  <c r="O86" i="8" s="1"/>
  <c r="O89" i="8" s="1"/>
  <c r="O83" i="8"/>
  <c r="O88" i="8" s="1"/>
  <c r="O87" i="8"/>
  <c r="S60" i="8"/>
  <c r="T47" i="8"/>
  <c r="S48" i="8"/>
  <c r="S57" i="8" s="1"/>
  <c r="S61" i="8"/>
  <c r="S62" i="8"/>
  <c r="S59" i="8"/>
  <c r="R79" i="8"/>
  <c r="R58" i="8"/>
  <c r="B26" i="8" s="1"/>
  <c r="Q64" i="8"/>
  <c r="Q67" i="8" s="1"/>
  <c r="P70" i="8"/>
  <c r="P77" i="8" s="1"/>
  <c r="P82" i="8" s="1"/>
  <c r="B32" i="8"/>
  <c r="R64" i="8" l="1"/>
  <c r="R67" i="8" s="1"/>
  <c r="P71" i="8"/>
  <c r="P85" i="8"/>
  <c r="P86" i="8" s="1"/>
  <c r="P89" i="8" s="1"/>
  <c r="P83" i="8"/>
  <c r="P88" i="8" s="1"/>
  <c r="P87" i="8"/>
  <c r="R78" i="8"/>
  <c r="Q74" i="8"/>
  <c r="Q69" i="8"/>
  <c r="R74" i="8"/>
  <c r="R69" i="8"/>
  <c r="S79" i="8"/>
  <c r="S58" i="8"/>
  <c r="S64" i="8" s="1"/>
  <c r="S67" i="8" s="1"/>
  <c r="T60" i="8"/>
  <c r="U47" i="8"/>
  <c r="T48" i="8"/>
  <c r="T57" i="8" s="1"/>
  <c r="T61" i="8"/>
  <c r="T62" i="8"/>
  <c r="T59" i="8"/>
  <c r="S78" i="8" l="1"/>
  <c r="T58" i="8"/>
  <c r="T64" i="8" s="1"/>
  <c r="T67" i="8" s="1"/>
  <c r="R70" i="8"/>
  <c r="T78" i="8"/>
  <c r="T79" i="8"/>
  <c r="U60" i="8"/>
  <c r="V47" i="8"/>
  <c r="U48" i="8"/>
  <c r="U57" i="8" s="1"/>
  <c r="U61" i="8"/>
  <c r="U62" i="8"/>
  <c r="U59" i="8"/>
  <c r="Q70" i="8"/>
  <c r="Q77" i="8" s="1"/>
  <c r="Q82" i="8" s="1"/>
  <c r="S74" i="8"/>
  <c r="S69" i="8"/>
  <c r="Q71" i="8" l="1"/>
  <c r="S70" i="8"/>
  <c r="S71" i="8" s="1"/>
  <c r="U58" i="8"/>
  <c r="V60" i="8"/>
  <c r="W47" i="8"/>
  <c r="V48" i="8"/>
  <c r="V57" i="8" s="1"/>
  <c r="V61" i="8"/>
  <c r="V62" i="8"/>
  <c r="V59" i="8"/>
  <c r="T74" i="8"/>
  <c r="T69" i="8"/>
  <c r="R77" i="8"/>
  <c r="R82" i="8" s="1"/>
  <c r="Q85" i="8"/>
  <c r="Q86" i="8" s="1"/>
  <c r="Q89" i="8" s="1"/>
  <c r="Q87" i="8"/>
  <c r="Q83" i="8"/>
  <c r="Q88" i="8" s="1"/>
  <c r="U64" i="8"/>
  <c r="U67" i="8" s="1"/>
  <c r="U78" i="8"/>
  <c r="U79" i="8"/>
  <c r="R71" i="8"/>
  <c r="V58" i="8" l="1"/>
  <c r="V78" i="8" s="1"/>
  <c r="T70" i="8"/>
  <c r="T71" i="8" s="1"/>
  <c r="V79" i="8"/>
  <c r="U74" i="8"/>
  <c r="U69" i="8"/>
  <c r="R85" i="8"/>
  <c r="R86" i="8" s="1"/>
  <c r="R83" i="8"/>
  <c r="R88" i="8" s="1"/>
  <c r="R87" i="8"/>
  <c r="W60" i="8"/>
  <c r="W48" i="8"/>
  <c r="W57" i="8" s="1"/>
  <c r="W61" i="8"/>
  <c r="W62" i="8"/>
  <c r="W59" i="8"/>
  <c r="S77" i="8"/>
  <c r="S82" i="8" s="1"/>
  <c r="V64" i="8" l="1"/>
  <c r="V67" i="8" s="1"/>
  <c r="V69" i="8" s="1"/>
  <c r="W58" i="8"/>
  <c r="U70" i="8"/>
  <c r="U71" i="8"/>
  <c r="V74" i="8"/>
  <c r="S85" i="8"/>
  <c r="S86" i="8" s="1"/>
  <c r="S89" i="8" s="1"/>
  <c r="S87" i="8"/>
  <c r="S83" i="8"/>
  <c r="S88" i="8" s="1"/>
  <c r="W64" i="8"/>
  <c r="W67" i="8" s="1"/>
  <c r="W79" i="8"/>
  <c r="W78" i="8"/>
  <c r="R89" i="8"/>
  <c r="G28" i="8"/>
  <c r="T77" i="8"/>
  <c r="T82" i="8" s="1"/>
  <c r="T85" i="8" l="1"/>
  <c r="T86" i="8" s="1"/>
  <c r="T89" i="8" s="1"/>
  <c r="T83" i="8"/>
  <c r="T88" i="8" s="1"/>
  <c r="T87" i="8"/>
  <c r="W74" i="8"/>
  <c r="W69" i="8"/>
  <c r="U77" i="8"/>
  <c r="U82" i="8" s="1"/>
  <c r="V70" i="8"/>
  <c r="V71" i="8" s="1"/>
  <c r="U85" i="8" l="1"/>
  <c r="U86" i="8" s="1"/>
  <c r="U89" i="8" s="1"/>
  <c r="U87" i="8"/>
  <c r="U83" i="8"/>
  <c r="U88" i="8" s="1"/>
  <c r="W70" i="8"/>
  <c r="W71" i="8" s="1"/>
  <c r="V77" i="8"/>
  <c r="V82" i="8" s="1"/>
  <c r="W77" i="8" l="1"/>
  <c r="W82" i="8" s="1"/>
  <c r="V85" i="8"/>
  <c r="V86" i="8" s="1"/>
  <c r="V89" i="8" s="1"/>
  <c r="V83" i="8"/>
  <c r="V88" i="8" s="1"/>
  <c r="V87" i="8"/>
  <c r="W85" i="8" l="1"/>
  <c r="W86" i="8" s="1"/>
  <c r="W89" i="8" s="1"/>
  <c r="G27" i="8" s="1"/>
  <c r="W83" i="8"/>
  <c r="W88" i="8" s="1"/>
  <c r="G26" i="8" s="1"/>
  <c r="W87" i="8"/>
</calcChain>
</file>

<file path=xl/sharedStrings.xml><?xml version="1.0" encoding="utf-8"?>
<sst xmlns="http://schemas.openxmlformats.org/spreadsheetml/2006/main" count="1115" uniqueCount="557">
  <si>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</si>
  <si>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</si>
  <si>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</si>
  <si>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</si>
  <si>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</si>
  <si>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</si>
  <si>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</si>
  <si>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</si>
  <si>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</si>
  <si>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</si>
  <si>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</si>
  <si>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</si>
  <si>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</si>
  <si>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</si>
  <si>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</si>
  <si>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</si>
  <si>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</si>
  <si>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</si>
  <si>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</si>
  <si>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</si>
  <si>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</si>
  <si>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</si>
  <si>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</si>
  <si>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</si>
  <si>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</si>
  <si>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</si>
  <si>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</si>
  <si>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</si>
  <si>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</si>
  <si>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</si>
  <si>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</si>
  <si>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</si>
  <si>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</si>
  <si>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</si>
  <si>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</si>
  <si>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</si>
  <si>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</si>
  <si>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</si>
  <si>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</si>
  <si>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</si>
  <si>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</si>
  <si>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</si>
  <si>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</si>
  <si>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</si>
  <si>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</si>
  <si>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</si>
  <si>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</si>
  <si>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</si>
  <si>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</si>
  <si>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</si>
  <si>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</si>
  <si>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</si>
  <si>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</si>
  <si>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</si>
  <si>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</si>
  <si>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</si>
  <si>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</si>
  <si>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</si>
  <si>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</si>
  <si>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</si>
  <si>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</si>
  <si>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</si>
  <si>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</si>
  <si>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</si>
  <si>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</si>
  <si>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</si>
  <si>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</si>
  <si>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</si>
  <si>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</si>
  <si>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</si>
  <si>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</si>
  <si>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</si>
  <si>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</si>
  <si>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</si>
  <si>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</si>
  <si>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</si>
  <si>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</si>
  <si>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</si>
  <si>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</si>
  <si>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</si>
  <si>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</si>
  <si>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</si>
  <si>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</si>
  <si>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</si>
  <si>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</si>
  <si>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</si>
  <si>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</si>
  <si>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</si>
  <si>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</si>
  <si>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</si>
  <si>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</si>
  <si>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</si>
  <si>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</si>
  <si>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</si>
  <si>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</si>
  <si>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</si>
  <si>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</si>
  <si>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</si>
  <si>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</si>
  <si>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</si>
  <si>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</si>
  <si>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</si>
  <si>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</si>
  <si>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</si>
  <si>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</si>
  <si>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</si>
  <si>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</si>
  <si>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</si>
  <si>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</si>
  <si>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</si>
  <si>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</si>
  <si>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</si>
  <si>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</si>
  <si>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</si>
  <si>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</si>
  <si>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</si>
  <si>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</si>
  <si>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</si>
  <si>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</si>
  <si>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</si>
  <si>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</si>
  <si>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</si>
  <si>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</si>
  <si>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</si>
  <si>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</si>
  <si>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</si>
  <si>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</si>
  <si>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</si>
  <si>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</si>
  <si>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</si>
  <si>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</si>
  <si>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</si>
  <si>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</si>
  <si>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</si>
  <si>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</si>
  <si>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</si>
  <si>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</si>
  <si>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</si>
  <si>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</si>
  <si>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</si>
  <si>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</si>
  <si>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</si>
  <si>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</si>
  <si>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</si>
  <si>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</si>
  <si>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</si>
  <si>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</si>
  <si>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</si>
  <si>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</si>
  <si>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</si>
  <si>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</si>
  <si>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</si>
  <si>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</si>
  <si>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</si>
  <si>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</si>
  <si>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</si>
  <si>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</si>
  <si>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</si>
  <si>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</si>
  <si>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</si>
  <si>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</si>
  <si>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</si>
  <si>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</si>
  <si>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</si>
  <si>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</si>
  <si>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</si>
  <si>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</si>
  <si>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</si>
  <si>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</si>
  <si>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</si>
  <si>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</si>
  <si>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</si>
  <si>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</si>
  <si>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</si>
  <si>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</si>
  <si>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</si>
  <si>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</si>
  <si>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</si>
  <si>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</si>
  <si>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</si>
  <si>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</si>
  <si>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</si>
  <si>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</si>
  <si>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</si>
  <si>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</si>
  <si>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</si>
  <si>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</si>
  <si>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</si>
  <si>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</si>
  <si>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</si>
  <si>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</si>
  <si>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</si>
  <si>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</si>
  <si>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</si>
  <si>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</si>
  <si>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</si>
  <si>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</si>
  <si>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</si>
  <si>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</si>
  <si>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</si>
  <si>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</si>
  <si>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</si>
  <si>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</si>
  <si>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</si>
  <si>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</si>
  <si>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</si>
  <si>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</si>
  <si>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</si>
  <si>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</si>
  <si>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</si>
  <si>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</si>
  <si>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</si>
  <si>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</si>
  <si>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</si>
  <si>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</si>
  <si>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</si>
  <si>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</si>
  <si>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</si>
  <si>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</si>
  <si>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</si>
  <si>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</si>
  <si>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</si>
  <si>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</si>
  <si>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</si>
  <si>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</si>
  <si>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</si>
  <si>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</si>
  <si>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</si>
  <si>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</si>
  <si>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</si>
  <si>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</si>
  <si>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</si>
  <si>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</si>
  <si>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</si>
  <si>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</si>
  <si>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</si>
  <si>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</si>
  <si>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</si>
  <si>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</si>
  <si>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</si>
  <si>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</si>
  <si>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</si>
  <si>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</si>
  <si>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</si>
  <si>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</si>
  <si>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</si>
  <si>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</si>
  <si>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</si>
  <si>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</si>
  <si>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</si>
  <si>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</si>
  <si>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</si>
  <si>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</si>
  <si>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</si>
  <si>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</si>
  <si>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</si>
  <si>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</si>
  <si>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</si>
  <si>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</si>
  <si>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</si>
  <si>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</si>
  <si>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</si>
  <si>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</si>
  <si>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</si>
  <si>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</si>
  <si>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</si>
  <si>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</si>
  <si>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</si>
  <si>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</si>
  <si>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</si>
  <si>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</si>
  <si>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</si>
  <si>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</si>
  <si>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</si>
  <si>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</si>
  <si>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</si>
  <si>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</si>
  <si>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</si>
  <si>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</si>
  <si>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</si>
  <si>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</si>
  <si>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</si>
  <si>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</si>
  <si>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</si>
  <si>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</si>
  <si>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</si>
  <si>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</si>
  <si>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</si>
  <si>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</si>
  <si>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</si>
  <si>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</si>
  <si>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</si>
  <si>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</si>
  <si>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</si>
  <si>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</si>
  <si>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</si>
  <si>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</si>
  <si>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</si>
  <si>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</si>
  <si>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</si>
  <si>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</si>
  <si>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</si>
  <si>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</si>
  <si>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</si>
  <si>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</si>
  <si>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</si>
  <si>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</si>
  <si>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</si>
  <si>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</si>
  <si>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</si>
  <si>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</si>
  <si>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</si>
  <si>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</si>
  <si>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</si>
  <si>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</si>
  <si>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</si>
  <si>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</si>
  <si>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</si>
  <si>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</si>
  <si>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</si>
  <si>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</si>
  <si>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</si>
  <si>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</si>
  <si>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</si>
  <si>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</si>
  <si>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</si>
  <si>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</si>
  <si>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</si>
  <si>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</si>
  <si>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</si>
  <si>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</si>
  <si>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</si>
  <si>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</si>
  <si>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</si>
  <si>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</si>
  <si>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</si>
  <si>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</si>
  <si>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</si>
  <si>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</si>
  <si>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</si>
  <si>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</si>
  <si>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</si>
  <si>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</si>
  <si>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</si>
  <si>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</si>
  <si>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</si>
  <si>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</si>
  <si>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</si>
  <si>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</si>
  <si>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</si>
  <si>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</si>
  <si>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</si>
  <si>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</si>
  <si>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</si>
  <si>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</si>
  <si>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</si>
  <si>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</si>
  <si>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</si>
  <si>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</si>
  <si>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</si>
  <si>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</si>
  <si>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</si>
  <si>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</si>
  <si>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</si>
  <si>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</si>
  <si>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</si>
  <si>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</si>
  <si>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</si>
  <si>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</si>
  <si>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</si>
  <si>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</si>
  <si>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</si>
  <si>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</si>
  <si>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</si>
  <si>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</si>
  <si>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</si>
  <si>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</si>
  <si>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</si>
  <si>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</si>
  <si>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</si>
  <si>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</si>
  <si>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</si>
  <si>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</si>
  <si>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</si>
  <si>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</si>
  <si>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</si>
  <si>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</si>
  <si>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</si>
  <si>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</si>
  <si>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</si>
  <si>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</si>
  <si>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</si>
  <si>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</si>
  <si>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</si>
  <si>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</si>
  <si>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</si>
  <si>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</si>
  <si>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</si>
  <si>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</si>
  <si>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</si>
  <si>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</si>
  <si>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</si>
  <si>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</si>
  <si>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</si>
  <si>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</si>
  <si>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</si>
  <si>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</si>
  <si>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</si>
  <si>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</si>
  <si>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</si>
  <si>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</si>
  <si>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</si>
  <si>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</si>
  <si>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</si>
  <si>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</si>
  <si>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</si>
  <si>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</si>
  <si>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</si>
  <si>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</si>
  <si>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</si>
  <si>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</si>
  <si>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</si>
  <si>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</si>
  <si>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</si>
  <si>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</si>
  <si>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</si>
  <si>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</si>
  <si>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</si>
  <si>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</si>
  <si>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</si>
  <si>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</si>
  <si>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</si>
  <si>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</si>
  <si>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</si>
  <si>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</si>
  <si>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</si>
  <si>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</si>
  <si>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</si>
  <si>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</si>
  <si>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</si>
  <si>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</si>
  <si>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</si>
  <si>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</si>
  <si>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</si>
  <si>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</si>
  <si>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</si>
  <si>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</si>
  <si>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</si>
  <si>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</si>
  <si>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</si>
  <si>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</si>
  <si>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</si>
  <si>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</si>
  <si>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</si>
  <si>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</si>
  <si>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</si>
  <si>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</si>
  <si>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</si>
  <si>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</si>
  <si>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</si>
  <si>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</si>
  <si>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</si>
  <si>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</si>
  <si>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</si>
  <si>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</si>
  <si>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</si>
  <si>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</si>
  <si>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</si>
  <si>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</si>
  <si>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</si>
  <si>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</si>
  <si>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</si>
  <si>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</si>
  <si>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</si>
  <si>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</si>
  <si>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</si>
  <si>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</si>
  <si>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</si>
  <si>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</si>
  <si>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</si>
  <si>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</si>
  <si>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</si>
  <si>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</si>
  <si>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</si>
  <si>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</si>
  <si>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</si>
  <si>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</si>
  <si>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</si>
  <si>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</si>
  <si>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</si>
  <si>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</si>
  <si>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</si>
  <si>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</si>
  <si>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</si>
  <si>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</si>
  <si>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</si>
  <si>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</si>
  <si>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</si>
  <si>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</si>
  <si>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</si>
  <si>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</si>
  <si>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</si>
  <si>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</si>
  <si>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</si>
  <si>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</si>
  <si>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</si>
  <si>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</si>
  <si>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</si>
  <si>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</si>
  <si>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</si>
  <si>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</si>
  <si>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</si>
  <si>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</si>
  <si>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</si>
  <si>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</si>
  <si>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</si>
  <si>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</si>
  <si>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</si>
  <si>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</si>
  <si>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</si>
  <si>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</si>
  <si>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</si>
  <si>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</si>
  <si>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</si>
  <si>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</si>
  <si>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</si>
  <si>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</si>
  <si>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</si>
  <si>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</si>
  <si>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З</t>
  </si>
  <si>
    <t>сметный расчет</t>
  </si>
  <si>
    <t>Закончен</t>
  </si>
  <si>
    <t>Год раскрытия информации: 2025 год</t>
  </si>
  <si>
    <t>СМР</t>
  </si>
  <si>
    <t>O_СГЭС_31</t>
  </si>
  <si>
    <t>1.2.1.1</t>
  </si>
  <si>
    <t xml:space="preserve">Развитие электрической сети и (или) усиление существующей электрической сети;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</si>
  <si>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 Соликамск</t>
  </si>
  <si>
    <t>0,26 млн руб с НДС</t>
  </si>
  <si>
    <t>0,26 млн руб без НДС</t>
  </si>
  <si>
    <t>ремонт</t>
  </si>
  <si>
    <t>Пермский край, г. Соликамск</t>
  </si>
  <si>
    <t>0-км ВЛ
 1-цеп; 0-км ВЛ
 2-цеп; 0-км КЛ; 0-т.у.; 1-шт; 0-МВ×А</t>
  </si>
  <si>
    <t>ООО "Аллегро"</t>
  </si>
  <si>
    <t>Объект после ремонта</t>
  </si>
  <si>
    <t>Ремонт кровли ТП-159</t>
  </si>
  <si>
    <t>смета</t>
  </si>
  <si>
    <t>закупка у единственного поставщика</t>
  </si>
  <si>
    <t>3176505</t>
  </si>
  <si>
    <t>https://223.rts-tender.ru/</t>
  </si>
  <si>
    <t>август 2024 года</t>
  </si>
  <si>
    <t>пп. 26 п. 3.2.2 Положения о закупке товаров, работ, услуг</t>
  </si>
  <si>
    <t>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t>
  </si>
  <si>
    <t>100</t>
  </si>
  <si>
    <t>отсутствует</t>
  </si>
  <si>
    <t>показатель объема финансовых потребностей, необходимых для реализации
мероприятий, направленных на выполнение требований законодательства (Фтз ) -0,26</t>
  </si>
  <si>
    <t xml:space="preserve">Выполнение аварийно-восстановительных работ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</si>
</sst>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 numFmtId="170" formatCode="_-* #,##0.00_р_._-;\-* #,##0.00_р_._-;_-* &quot;-&quot;??_р_._-;_-@_-"/>
    <numFmt numFmtId="171" formatCode="#,##0_ ;\-#,##0\ "/>
    <numFmt numFmtId="172" formatCode="_-* #,##0.00\ _р_._-;\-* #,##0.00\ _р_._-;_-* &quot;-&quot;??\ _р_.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indexed="8"/>
      <name val="Times New Roman"/>
      <family val="1"/>
      <charset val="204"/>
    </font>
    <font>
      <u/>
      <sz val="11"/>
      <color theme="10"/>
      <name val="Calibri"/>
      <family val="2"/>
      <charset val="204"/>
      <scheme val="minor"/>
    </font>
    <font>
      <u/>
      <sz val="12"/>
      <color theme="10"/>
      <name val="Calibri"/>
      <family val="2"/>
      <charset val="204"/>
      <scheme val="minor"/>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52" fillId="0" borderId="0" applyNumberForma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8" applyNumberFormat="0" applyAlignment="0" applyProtection="0"/>
    <xf numFmtId="0" fontId="60" fillId="21" borderId="29" applyNumberFormat="0" applyAlignment="0" applyProtection="0"/>
    <xf numFmtId="0" fontId="61" fillId="21" borderId="28" applyNumberFormat="0" applyAlignment="0" applyProtection="0"/>
    <xf numFmtId="0" fontId="62" fillId="0" borderId="30" applyNumberFormat="0" applyFill="0" applyAlignment="0" applyProtection="0"/>
    <xf numFmtId="0" fontId="63" fillId="0" borderId="31" applyNumberFormat="0" applyFill="0" applyAlignment="0" applyProtection="0"/>
    <xf numFmtId="0" fontId="64" fillId="0" borderId="32" applyNumberFormat="0" applyFill="0" applyAlignment="0" applyProtection="0"/>
    <xf numFmtId="0" fontId="64" fillId="0" borderId="0" applyNumberFormat="0" applyFill="0" applyBorder="0" applyAlignment="0" applyProtection="0"/>
    <xf numFmtId="0" fontId="65" fillId="0" borderId="33" applyNumberFormat="0" applyFill="0" applyAlignment="0" applyProtection="0"/>
    <xf numFmtId="0" fontId="66" fillId="22" borderId="34"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5"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6" applyNumberFormat="0" applyFill="0" applyAlignment="0" applyProtection="0"/>
    <xf numFmtId="0" fontId="74" fillId="0" borderId="0"/>
    <xf numFmtId="0" fontId="75" fillId="0" borderId="0" applyNumberFormat="0" applyFill="0" applyBorder="0" applyAlignment="0" applyProtection="0"/>
    <xf numFmtId="170" fontId="1" fillId="0" borderId="0" applyFont="0" applyFill="0" applyBorder="0" applyAlignment="0" applyProtection="0"/>
    <xf numFmtId="171" fontId="69"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cellStyleXfs>
  <cellXfs count="299">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9" fontId="54" fillId="0" borderId="1" xfId="0" applyNumberFormat="1"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0" fontId="51" fillId="0" borderId="1" xfId="0" applyFont="1" applyBorder="1" applyAlignment="1">
      <alignment horizontal="center" vertical="top" wrapText="1"/>
    </xf>
    <xf numFmtId="0" fontId="53" fillId="0" borderId="1" xfId="3" applyFont="1" applyFill="1" applyBorder="1" applyAlignment="1">
      <alignment horizontal="center" vertical="top" wrapText="1"/>
    </xf>
    <xf numFmtId="169" fontId="15" fillId="2" borderId="1" xfId="0" applyNumberFormat="1" applyFont="1" applyFill="1" applyBorder="1" applyAlignment="1">
      <alignment horizontal="center" vertical="top" wrapText="1"/>
    </xf>
    <xf numFmtId="14" fontId="15" fillId="0" borderId="1" xfId="0" applyNumberFormat="1" applyFont="1" applyBorder="1" applyAlignment="1">
      <alignment vertical="justify" wrapText="1"/>
    </xf>
    <xf numFmtId="0" fontId="11" fillId="0" borderId="1" xfId="2" applyFont="1" applyBorder="1" applyAlignment="1">
      <alignment vertical="justify" wrapText="1"/>
    </xf>
    <xf numFmtId="0" fontId="15" fillId="0" borderId="1" xfId="0" applyFont="1" applyBorder="1" applyAlignment="1">
      <alignment vertical="justify" wrapText="1"/>
    </xf>
    <xf numFmtId="0" fontId="11" fillId="0" borderId="1" xfId="0" applyFont="1" applyBorder="1" applyAlignment="1">
      <alignment vertical="justify" wrapText="1"/>
    </xf>
    <xf numFmtId="0" fontId="15" fillId="2" borderId="1" xfId="0" applyFont="1" applyFill="1" applyBorder="1" applyAlignment="1">
      <alignment vertical="justify" wrapText="1"/>
    </xf>
    <xf numFmtId="169" fontId="15" fillId="0" borderId="1" xfId="0" applyNumberFormat="1" applyFont="1" applyBorder="1" applyAlignment="1">
      <alignment vertical="justify" wrapText="1"/>
    </xf>
    <xf numFmtId="0" fontId="51" fillId="2" borderId="1" xfId="0" applyFont="1" applyFill="1" applyBorder="1" applyAlignment="1">
      <alignment vertical="justify" wrapText="1"/>
    </xf>
    <xf numFmtId="169" fontId="11" fillId="2" borderId="1" xfId="0" applyNumberFormat="1" applyFont="1" applyFill="1" applyBorder="1" applyAlignment="1">
      <alignment vertical="justify" wrapText="1"/>
    </xf>
    <xf numFmtId="49" fontId="11" fillId="0" borderId="1" xfId="2" applyNumberFormat="1" applyFont="1" applyBorder="1" applyAlignment="1">
      <alignment vertical="justify" wrapText="1"/>
    </xf>
    <xf numFmtId="14" fontId="11" fillId="0" borderId="1" xfId="0" applyNumberFormat="1" applyFont="1" applyBorder="1" applyAlignment="1">
      <alignment vertical="justify" wrapText="1"/>
    </xf>
    <xf numFmtId="49" fontId="11" fillId="0" borderId="1" xfId="0" applyNumberFormat="1" applyFont="1" applyBorder="1" applyAlignment="1">
      <alignment vertical="justify" wrapText="1"/>
    </xf>
    <xf numFmtId="14" fontId="11" fillId="0" borderId="1" xfId="2" applyNumberFormat="1" applyFont="1" applyBorder="1" applyAlignment="1">
      <alignment vertical="justify"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6" xr:uid="{49EEA60D-B0F0-481C-80E9-0B926E6D7CC4}"/>
    <cellStyle name="20% - Акцент2 2" xfId="7" xr:uid="{2DFCC714-1307-41FB-86D2-D8F34F383C97}"/>
    <cellStyle name="20% - Акцент3 2" xfId="8" xr:uid="{A330AD30-37A2-47E7-B094-2369BEFDC03C}"/>
    <cellStyle name="20% - Акцент4 2" xfId="9" xr:uid="{F0D77F86-0F58-433E-A02F-DC803479EA7A}"/>
    <cellStyle name="20% - Акцент5 2" xfId="10" xr:uid="{29F5A73E-EF67-4B97-BDF1-55C79E9D4ACB}"/>
    <cellStyle name="20% - Акцент6 2" xfId="11" xr:uid="{31F9E6BC-F88D-4265-9A60-1ECA70DAF1DA}"/>
    <cellStyle name="40% - Акцент1 2" xfId="12" xr:uid="{9EA2CC86-D796-4507-A870-F7A1A351EF2E}"/>
    <cellStyle name="40% - Акцент2 2" xfId="13" xr:uid="{1D083076-B430-4888-AD20-4AAC9E857C6F}"/>
    <cellStyle name="40% - Акцент3 2" xfId="14" xr:uid="{B966C021-47A8-498D-8846-CFE9EB4F2847}"/>
    <cellStyle name="40% - Акцент4 2" xfId="15" xr:uid="{98D0D2C6-F2E1-417F-A1ED-B5865870B942}"/>
    <cellStyle name="40% - Акцент5 2" xfId="16" xr:uid="{6D0AE22F-73DA-43D5-BBC0-7BF553D04C4F}"/>
    <cellStyle name="40% - Акцент6 2" xfId="17" xr:uid="{78910B00-E5A5-4171-9398-242E2478B895}"/>
    <cellStyle name="60% - Акцент1 2" xfId="18" xr:uid="{877F9F1F-BD52-4B54-9BA7-40091CFC1A07}"/>
    <cellStyle name="60% - Акцент2 2" xfId="19" xr:uid="{230F8F09-5C3D-4CAE-9CAF-D8EECA9D3410}"/>
    <cellStyle name="60% - Акцент3 2" xfId="20" xr:uid="{24CAF2ED-053E-432A-856B-4EFFF601CFC8}"/>
    <cellStyle name="60% - Акцент4 2" xfId="21" xr:uid="{96E9402A-9E90-4793-80F8-6BBB4A7801C9}"/>
    <cellStyle name="60% - Акцент5 2" xfId="22" xr:uid="{0B2CC198-8FB4-4B5C-AB84-9D77637E1AED}"/>
    <cellStyle name="60% - Акцент6 2" xfId="23" xr:uid="{31D35DA5-6102-40BC-8698-CC3B16605607}"/>
    <cellStyle name="Normal 2" xfId="24" xr:uid="{FB3C1B77-BF91-4BCA-8F93-7842A52AE9A8}"/>
    <cellStyle name="Акцент1 2" xfId="25" xr:uid="{3150ED55-39D2-44A9-9049-E0074CB121D3}"/>
    <cellStyle name="Акцент2 2" xfId="26" xr:uid="{8C4E9112-EE7C-4CF9-A8CD-C7EBBAAE6929}"/>
    <cellStyle name="Акцент3 2" xfId="27" xr:uid="{C981B6F4-097F-4956-B603-A57BC07F0B4E}"/>
    <cellStyle name="Акцент4 2" xfId="28" xr:uid="{A832F9A2-09AC-4EAF-AE40-F1728F5AA1A6}"/>
    <cellStyle name="Акцент5 2" xfId="29" xr:uid="{8D406B33-BC99-4080-8976-4058F6C14D9C}"/>
    <cellStyle name="Акцент6 2" xfId="30" xr:uid="{959A686E-57C8-461C-B549-C7885957D7FD}"/>
    <cellStyle name="Ввод  2" xfId="31" xr:uid="{F9C1BB24-87D6-4E0D-A925-0D0FD924CBC2}"/>
    <cellStyle name="Вывод 2" xfId="32" xr:uid="{D3A071CC-3833-43AC-AD91-0FAC1B909F1A}"/>
    <cellStyle name="Вычисление 2" xfId="33" xr:uid="{4F3BC168-9A68-4253-B34E-626C9DBCEFC9}"/>
    <cellStyle name="Гиперссылка" xfId="3" builtinId="8"/>
    <cellStyle name="Заголовок 1 2" xfId="34" xr:uid="{9A7908A5-36B4-4663-8EF7-0BC726688E49}"/>
    <cellStyle name="Заголовок 2 2" xfId="35" xr:uid="{083F9617-4CD6-4548-96D8-F5A749333631}"/>
    <cellStyle name="Заголовок 3 2" xfId="36" xr:uid="{2AC468A3-CD20-4221-8CA1-040BD0825F01}"/>
    <cellStyle name="Заголовок 4 2" xfId="37" xr:uid="{FAE2A010-BDB6-4A33-AB78-F0D1E20F771F}"/>
    <cellStyle name="Итог 2" xfId="38" xr:uid="{28FA7566-9ABF-47D8-9A77-9430266465E6}"/>
    <cellStyle name="Контрольная ячейка 2" xfId="39" xr:uid="{CB68616A-9570-474E-905C-B8A61F37A2F2}"/>
    <cellStyle name="Название 2" xfId="40" xr:uid="{7ADA82B1-BE7C-4FEC-B247-FC5DDD6BF982}"/>
    <cellStyle name="Нейтральный 2" xfId="41" xr:uid="{B45F0B78-128A-4012-AFC5-0CB8EEB3C064}"/>
    <cellStyle name="Обычный" xfId="0" builtinId="0"/>
    <cellStyle name="Обычный 12 2" xfId="42" xr:uid="{FC6594F5-6554-482B-9482-9CDC48487728}"/>
    <cellStyle name="Обычный 2" xfId="43" xr:uid="{77F98A76-DA10-4530-A424-14B650FC5B24}"/>
    <cellStyle name="Обычный 3" xfId="4" xr:uid="{E7045EC6-B531-4ABE-A1E0-1275F01F392D}"/>
    <cellStyle name="Обычный 3 2" xfId="44" xr:uid="{164CCAAB-624A-49E5-9132-788D4D2746EC}"/>
    <cellStyle name="Обычный 3 2 2 2" xfId="45" xr:uid="{80D25741-C47B-490B-B44A-E455FC9C3435}"/>
    <cellStyle name="Обычный 3 21" xfId="46" xr:uid="{38C1A0AC-7CA3-4239-9683-F75D81DC0235}"/>
    <cellStyle name="Обычный 4" xfId="47" xr:uid="{815A5E4C-4F82-42C7-A09D-DBB4DE84F044}"/>
    <cellStyle name="Обычный 4 2" xfId="48" xr:uid="{B15158D4-C07A-43E1-AC2B-684710EFCFB7}"/>
    <cellStyle name="Обычный 5" xfId="5" xr:uid="{A5F1EC1A-7AEA-44CF-AD76-48E4B9090478}"/>
    <cellStyle name="Обычный 6" xfId="49" xr:uid="{441E6946-A2DA-464A-9012-A3B3DC1D2C5E}"/>
    <cellStyle name="Обычный 6 2" xfId="50" xr:uid="{9382A60E-8C33-40A1-8414-9D902683A40D}"/>
    <cellStyle name="Обычный 6 2 2" xfId="51" xr:uid="{9061BBDF-C4F7-4E62-9E19-1B0466D564B3}"/>
    <cellStyle name="Обычный 6 2 3" xfId="52" xr:uid="{CD4E60F8-B1CA-41BB-A187-760D1BE38947}"/>
    <cellStyle name="Обычный 7" xfId="2" xr:uid="{D75875FA-6C52-4ADC-8EE9-790D6B5505F6}"/>
    <cellStyle name="Обычный 7 2" xfId="53" xr:uid="{40B64D61-7648-46C9-AC6B-A0ABDD169256}"/>
    <cellStyle name="Обычный 8" xfId="54" xr:uid="{84750C17-43AC-4B8B-8210-4217BCC0DC8A}"/>
    <cellStyle name="Плохой 2" xfId="55" xr:uid="{C19B332E-CBD0-48F4-B429-72AC850093E1}"/>
    <cellStyle name="Пояснение 2" xfId="56" xr:uid="{ED069C9D-E650-4C76-AFCA-58BE40CF2331}"/>
    <cellStyle name="Примечание 2" xfId="57" xr:uid="{52FC27BF-3D2B-4000-856E-3B36C1871126}"/>
    <cellStyle name="Процентный" xfId="1" builtinId="5"/>
    <cellStyle name="Процентный 2" xfId="58" xr:uid="{B5394E9B-F57F-445A-9ED7-9B65B524469A}"/>
    <cellStyle name="Процентный 3" xfId="59" xr:uid="{BA68FC79-0F9F-4C38-AF51-DCFE7760AE57}"/>
    <cellStyle name="Связанная ячейка 2" xfId="60" xr:uid="{40BDF364-CB6B-49A7-AA8B-5348CFB5636C}"/>
    <cellStyle name="Стиль 1" xfId="61" xr:uid="{E3F57E0E-E3A1-4A74-818B-1E92CFD73B89}"/>
    <cellStyle name="Текст предупреждения 2" xfId="62" xr:uid="{0A75DDB8-8F07-40F5-9794-3FCD318B2B2C}"/>
    <cellStyle name="Финансовый 2" xfId="63" xr:uid="{6B5EE5A1-1EB1-4929-9A9D-210EF2C528E4}"/>
    <cellStyle name="Финансовый 2 2 2 2 2" xfId="64" xr:uid="{4F9295DF-2DD2-4642-9139-2C44563D9876}"/>
    <cellStyle name="Финансовый 3" xfId="65" xr:uid="{2F41BCEE-3AF7-4B2D-87A1-AEEEC5A683BE}"/>
    <cellStyle name="Хороший 2" xfId="66" xr:uid="{DB58C08B-48FE-4CBF-B7A0-4CB1CC22A1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2579766.0667690733</c:v>
                </c:pt>
                <c:pt idx="3">
                  <c:v>4332286.5557413287</c:v>
                </c:pt>
                <c:pt idx="4">
                  <c:v>6255019.8326123701</c:v>
                </c:pt>
                <c:pt idx="5">
                  <c:v>8347834.1628389405</c:v>
                </c:pt>
                <c:pt idx="6">
                  <c:v>10646484.093233241</c:v>
                </c:pt>
                <c:pt idx="7">
                  <c:v>13171525.051096115</c:v>
                </c:pt>
                <c:pt idx="8">
                  <c:v>15945593.315879494</c:v>
                </c:pt>
                <c:pt idx="9">
                  <c:v>18993619.12526013</c:v>
                </c:pt>
                <c:pt idx="10">
                  <c:v>22343061.818731852</c:v>
                </c:pt>
                <c:pt idx="11">
                  <c:v>26024169.315828353</c:v>
                </c:pt>
                <c:pt idx="12">
                  <c:v>30070264.467071835</c:v>
                </c:pt>
                <c:pt idx="13">
                  <c:v>34518061.082136117</c:v>
                </c:pt>
                <c:pt idx="14">
                  <c:v>39408012.734206788</c:v>
                </c:pt>
                <c:pt idx="15">
                  <c:v>44784697.765091076</c:v>
                </c:pt>
                <c:pt idx="16">
                  <c:v>50697244.275568478</c:v>
                </c:pt>
              </c:numCache>
            </c:numRef>
          </c:val>
          <c:smooth val="0"/>
          <c:extLst>
            <c:ext xmlns:c16="http://schemas.microsoft.com/office/drawing/2014/chart" uri="{C3380CC4-5D6E-409C-BE32-E72D297353CC}">
              <c16:uniqueId val="{00000000-10CE-491A-8917-CCD44484654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1418044.9662781996</c:v>
                </c:pt>
                <c:pt idx="3">
                  <c:v>1372480.6084832454</c:v>
                </c:pt>
                <c:pt idx="4">
                  <c:v>1332550.6095522011</c:v>
                </c:pt>
                <c:pt idx="5">
                  <c:v>1283562.222283727</c:v>
                </c:pt>
                <c:pt idx="6">
                  <c:v>1247615.0891059472</c:v>
                </c:pt>
                <c:pt idx="7">
                  <c:v>1212823.9545890626</c:v>
                </c:pt>
                <c:pt idx="8">
                  <c:v>1179147.2424245656</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10CE-491A-8917-CCD44484654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DAB77F-9954-46F3-85C6-C93A7A436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BDC74-B0B5-4B6F-A7C7-82AB610C0EEF}">
  <sheetPr codeName="Лист1">
    <pageSetUpPr fitToPage="1"/>
  </sheetPr>
  <dimension ref="A1:X49"/>
  <sheetViews>
    <sheetView topLeftCell="A31" zoomScale="55" zoomScaleNormal="55" workbookViewId="0">
      <selection activeCell="C43" sqref="C4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9" t="s">
        <v>532</v>
      </c>
      <c r="B5" s="229"/>
      <c r="C5" s="229"/>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0" t="s">
        <v>3</v>
      </c>
      <c r="B7" s="230"/>
      <c r="C7" s="230"/>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1" t="s">
        <v>4</v>
      </c>
      <c r="B9" s="231"/>
      <c r="C9" s="231"/>
      <c r="D9" s="11"/>
      <c r="E9" s="11"/>
      <c r="F9"/>
      <c r="G9"/>
      <c r="H9"/>
      <c r="I9"/>
      <c r="J9"/>
      <c r="K9"/>
      <c r="L9"/>
      <c r="M9"/>
      <c r="N9"/>
      <c r="O9"/>
      <c r="P9"/>
      <c r="Q9"/>
      <c r="R9"/>
      <c r="S9"/>
      <c r="T9"/>
      <c r="U9"/>
      <c r="V9"/>
      <c r="W9"/>
      <c r="X9"/>
    </row>
    <row r="10" spans="1:24" s="3" customFormat="1" ht="15.75" x14ac:dyDescent="0.25">
      <c r="A10" s="226" t="s">
        <v>5</v>
      </c>
      <c r="B10" s="226"/>
      <c r="C10" s="226"/>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1" t="s">
        <v>534</v>
      </c>
      <c r="B12" s="231"/>
      <c r="C12" s="231"/>
      <c r="D12" s="11"/>
      <c r="E12" s="11"/>
      <c r="F12"/>
      <c r="G12"/>
      <c r="H12"/>
      <c r="I12"/>
      <c r="J12"/>
      <c r="K12"/>
      <c r="L12"/>
      <c r="M12"/>
      <c r="N12"/>
      <c r="O12"/>
      <c r="P12"/>
      <c r="Q12"/>
      <c r="R12"/>
      <c r="S12"/>
      <c r="T12"/>
      <c r="U12"/>
      <c r="V12"/>
      <c r="W12"/>
      <c r="X12"/>
    </row>
    <row r="13" spans="1:24" s="3" customFormat="1" ht="15.75" x14ac:dyDescent="0.25">
      <c r="A13" s="226" t="s">
        <v>6</v>
      </c>
      <c r="B13" s="226"/>
      <c r="C13" s="226"/>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25" t="s">
        <v>552</v>
      </c>
      <c r="B15" s="225"/>
      <c r="C15" s="225"/>
      <c r="D15" s="11"/>
      <c r="E15" s="11"/>
      <c r="F15"/>
      <c r="G15"/>
      <c r="H15"/>
      <c r="I15"/>
      <c r="J15"/>
      <c r="K15"/>
      <c r="L15"/>
      <c r="M15"/>
      <c r="N15"/>
      <c r="O15"/>
      <c r="P15"/>
      <c r="Q15"/>
      <c r="R15"/>
      <c r="S15"/>
      <c r="T15"/>
      <c r="U15"/>
      <c r="V15"/>
      <c r="W15"/>
      <c r="X15"/>
    </row>
    <row r="16" spans="1:24" s="15" customFormat="1" ht="15" customHeight="1" x14ac:dyDescent="0.25">
      <c r="A16" s="226" t="s">
        <v>7</v>
      </c>
      <c r="B16" s="226"/>
      <c r="C16" s="226"/>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27" t="s">
        <v>8</v>
      </c>
      <c r="B18" s="228"/>
      <c r="C18" s="228"/>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535</v>
      </c>
      <c r="D22" s="13"/>
      <c r="E22" s="13"/>
      <c r="F22"/>
      <c r="G22"/>
      <c r="H22"/>
      <c r="I22"/>
      <c r="J22"/>
      <c r="K22"/>
      <c r="L22"/>
      <c r="M22"/>
      <c r="N22"/>
      <c r="O22"/>
      <c r="P22"/>
      <c r="Q22"/>
      <c r="R22"/>
      <c r="S22"/>
      <c r="T22"/>
      <c r="U22"/>
      <c r="V22"/>
      <c r="W22"/>
      <c r="X22"/>
    </row>
    <row r="23" spans="1:24" s="15" customFormat="1" ht="94.5" x14ac:dyDescent="0.25">
      <c r="A23" s="20" t="s">
        <v>14</v>
      </c>
      <c r="B23" s="22" t="s">
        <v>15</v>
      </c>
      <c r="C23" s="19" t="s">
        <v>536</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521</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524</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537</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525</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84</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555</v>
      </c>
    </row>
    <row r="41" spans="1:24" ht="63" x14ac:dyDescent="0.25">
      <c r="A41" s="20" t="s">
        <v>46</v>
      </c>
      <c r="B41" s="26" t="s">
        <v>47</v>
      </c>
      <c r="C41" s="19" t="s">
        <v>526</v>
      </c>
    </row>
    <row r="42" spans="1:24" ht="47.25" x14ac:dyDescent="0.25">
      <c r="A42" s="20" t="s">
        <v>48</v>
      </c>
      <c r="B42" s="26" t="s">
        <v>49</v>
      </c>
      <c r="C42" s="19" t="s">
        <v>526</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527</v>
      </c>
    </row>
    <row r="47" spans="1:24" ht="18.75" customHeight="1" x14ac:dyDescent="0.25">
      <c r="A47" s="23"/>
      <c r="B47" s="24"/>
      <c r="C47" s="25"/>
    </row>
    <row r="48" spans="1:24" ht="31.5" x14ac:dyDescent="0.25">
      <c r="A48" s="20" t="s">
        <v>58</v>
      </c>
      <c r="B48" s="26" t="s">
        <v>59</v>
      </c>
      <c r="C48" s="27" t="s">
        <v>538</v>
      </c>
    </row>
    <row r="49" spans="1:3" ht="31.5" x14ac:dyDescent="0.25">
      <c r="A49" s="20" t="s">
        <v>60</v>
      </c>
      <c r="B49" s="26" t="s">
        <v>61</v>
      </c>
      <c r="C49" s="28" t="s">
        <v>539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08BD-AE1A-4672-A87D-70209B7A993B}">
  <sheetPr codeName="Лист12">
    <pageSetUpPr fitToPage="1"/>
  </sheetPr>
  <dimension ref="A1:AK72"/>
  <sheetViews>
    <sheetView zoomScale="80" zoomScaleNormal="80" workbookViewId="0">
      <pane xSplit="2" ySplit="23" topLeftCell="C54" activePane="bottomRight" state="frozen"/>
      <selection activeCell="A9" sqref="A9:O9"/>
      <selection pane="topRight" activeCell="A9" sqref="A9:O9"/>
      <selection pane="bottomLeft" activeCell="A9" sqref="A9:O9"/>
      <selection pane="bottomRight" activeCell="AG24" sqref="AG24:AG72"/>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0" width="15.5703125" style="138" bestFit="1" customWidth="1"/>
    <col min="11"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5"/>
      <c r="AI4" s="65"/>
      <c r="AJ4" s="65"/>
      <c r="AK4" s="65"/>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31" t="s">
        <v>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4"/>
      <c r="AI8" s="154"/>
      <c r="AJ8" s="154"/>
      <c r="AK8" s="154"/>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31" t="str">
        <f>'1. паспорт местоположение'!$A$12</f>
        <v>O_СГЭС_31</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4"/>
      <c r="AI11" s="154"/>
      <c r="AJ11" s="154"/>
      <c r="AK11" s="154"/>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25"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6"/>
      <c r="AI14" s="156"/>
      <c r="AJ14" s="156"/>
      <c r="AK14" s="156"/>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3"/>
      <c r="AI15" s="13"/>
      <c r="AJ15" s="13"/>
      <c r="AK15" s="13"/>
    </row>
    <row r="16" spans="1:37" ht="10.5" customHeight="1" x14ac:dyDescent="0.25"/>
    <row r="17" spans="1:37" ht="10.5" customHeight="1" x14ac:dyDescent="0.25"/>
    <row r="18" spans="1:37" x14ac:dyDescent="0.25">
      <c r="A18" s="278" t="s">
        <v>330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8"/>
      <c r="AI18" s="8"/>
      <c r="AJ18" s="8"/>
      <c r="AK18" s="8"/>
    </row>
    <row r="20" spans="1:37" ht="30" customHeight="1" x14ac:dyDescent="0.25">
      <c r="A20" s="246" t="s">
        <v>331</v>
      </c>
      <c r="B20" s="246" t="s">
        <v>332</v>
      </c>
      <c r="C20" s="241" t="s">
        <v>333</v>
      </c>
      <c r="D20" s="241"/>
      <c r="E20" s="240" t="s">
        <v>334</v>
      </c>
      <c r="F20" s="240"/>
      <c r="G20" s="246"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1" t="s">
        <v>336</v>
      </c>
      <c r="AG20" s="241"/>
      <c r="AH20" s="8"/>
      <c r="AI20" s="8"/>
      <c r="AJ20" s="8"/>
    </row>
    <row r="21" spans="1:37" ht="48" customHeight="1" x14ac:dyDescent="0.25">
      <c r="A21" s="248"/>
      <c r="B21" s="248"/>
      <c r="C21" s="241"/>
      <c r="D21" s="241"/>
      <c r="E21" s="240"/>
      <c r="F21" s="240"/>
      <c r="G21" s="248"/>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7"/>
      <c r="B22" s="247"/>
      <c r="C22" s="42" t="s">
        <v>270</v>
      </c>
      <c r="D22" s="42" t="s">
        <v>338</v>
      </c>
      <c r="E22" s="42" t="s">
        <v>339</v>
      </c>
      <c r="F22" s="42" t="s">
        <v>340</v>
      </c>
      <c r="G22" s="247"/>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8" t="s">
        <v>344</v>
      </c>
      <c r="C24" s="159">
        <v>0</v>
      </c>
      <c r="D24" s="159">
        <f>J24</f>
        <v>0.25630236000000001</v>
      </c>
      <c r="E24" s="159">
        <v>0</v>
      </c>
      <c r="F24" s="160">
        <v>0</v>
      </c>
      <c r="G24" s="159">
        <v>0</v>
      </c>
      <c r="H24" s="159">
        <v>0</v>
      </c>
      <c r="I24" s="159">
        <v>0</v>
      </c>
      <c r="J24" s="159">
        <v>0.25630236000000001</v>
      </c>
      <c r="K24" s="159">
        <v>4</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f>D24</f>
        <v>0.25630236000000001</v>
      </c>
    </row>
    <row r="25" spans="1:37" ht="24" customHeight="1" x14ac:dyDescent="0.25">
      <c r="A25" s="150" t="s">
        <v>345</v>
      </c>
      <c r="B25" s="161" t="s">
        <v>346</v>
      </c>
      <c r="C25" s="28">
        <v>0</v>
      </c>
      <c r="D25" s="28">
        <f t="shared" ref="D25:D72" si="1">J25</f>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f t="shared" ref="AG25:AG72" si="2">D25</f>
        <v>0</v>
      </c>
    </row>
    <row r="26" spans="1:37" x14ac:dyDescent="0.25">
      <c r="A26" s="150" t="s">
        <v>347</v>
      </c>
      <c r="B26" s="161" t="s">
        <v>348</v>
      </c>
      <c r="C26" s="28">
        <v>0</v>
      </c>
      <c r="D26" s="28">
        <f t="shared" si="1"/>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f t="shared" si="2"/>
        <v>0</v>
      </c>
    </row>
    <row r="27" spans="1:37" ht="31.5" x14ac:dyDescent="0.25">
      <c r="A27" s="150" t="s">
        <v>349</v>
      </c>
      <c r="B27" s="161" t="s">
        <v>350</v>
      </c>
      <c r="C27" s="28">
        <v>0</v>
      </c>
      <c r="D27" s="28">
        <f t="shared" si="1"/>
        <v>0.25630236000000001</v>
      </c>
      <c r="E27" s="28">
        <v>0</v>
      </c>
      <c r="F27" s="162">
        <v>0</v>
      </c>
      <c r="G27" s="28">
        <v>0</v>
      </c>
      <c r="H27" s="28">
        <v>0</v>
      </c>
      <c r="I27" s="28">
        <v>0</v>
      </c>
      <c r="J27" s="28">
        <v>0.25630236000000001</v>
      </c>
      <c r="K27" s="28">
        <v>4</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f t="shared" si="2"/>
        <v>0.25630236000000001</v>
      </c>
    </row>
    <row r="28" spans="1:37" x14ac:dyDescent="0.25">
      <c r="A28" s="150" t="s">
        <v>351</v>
      </c>
      <c r="B28" s="161" t="s">
        <v>352</v>
      </c>
      <c r="C28" s="28">
        <v>0</v>
      </c>
      <c r="D28" s="28">
        <f t="shared" si="1"/>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f t="shared" si="2"/>
        <v>0</v>
      </c>
    </row>
    <row r="29" spans="1:37" x14ac:dyDescent="0.25">
      <c r="A29" s="150" t="s">
        <v>353</v>
      </c>
      <c r="B29" s="163" t="s">
        <v>354</v>
      </c>
      <c r="C29" s="28">
        <v>0</v>
      </c>
      <c r="D29" s="28">
        <f t="shared" si="1"/>
        <v>0</v>
      </c>
      <c r="E29" s="28">
        <v>0</v>
      </c>
      <c r="F29" s="162">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f t="shared" si="2"/>
        <v>0</v>
      </c>
    </row>
    <row r="30" spans="1:37" s="8" customFormat="1" ht="47.25" x14ac:dyDescent="0.25">
      <c r="A30" s="145" t="s">
        <v>14</v>
      </c>
      <c r="B30" s="158" t="s">
        <v>355</v>
      </c>
      <c r="C30" s="159">
        <v>0</v>
      </c>
      <c r="D30" s="159">
        <f t="shared" si="1"/>
        <v>0.25630236000000001</v>
      </c>
      <c r="E30" s="159">
        <v>0</v>
      </c>
      <c r="F30" s="159">
        <v>0</v>
      </c>
      <c r="G30" s="159">
        <v>0</v>
      </c>
      <c r="H30" s="159">
        <v>0</v>
      </c>
      <c r="I30" s="159">
        <v>0</v>
      </c>
      <c r="J30" s="159">
        <v>0.25630236000000001</v>
      </c>
      <c r="K30" s="159">
        <v>4</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f t="shared" si="2"/>
        <v>0.25630236000000001</v>
      </c>
    </row>
    <row r="31" spans="1:37" x14ac:dyDescent="0.25">
      <c r="A31" s="150" t="s">
        <v>356</v>
      </c>
      <c r="B31" s="161" t="s">
        <v>357</v>
      </c>
      <c r="C31" s="28">
        <v>0</v>
      </c>
      <c r="D31" s="28">
        <f t="shared" si="1"/>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f t="shared" si="2"/>
        <v>0</v>
      </c>
    </row>
    <row r="32" spans="1:37" ht="31.5" x14ac:dyDescent="0.25">
      <c r="A32" s="150" t="s">
        <v>358</v>
      </c>
      <c r="B32" s="161" t="s">
        <v>359</v>
      </c>
      <c r="C32" s="28">
        <v>0</v>
      </c>
      <c r="D32" s="28">
        <f t="shared" si="1"/>
        <v>0.13708239999999999</v>
      </c>
      <c r="E32" s="28">
        <v>0</v>
      </c>
      <c r="F32" s="28">
        <v>0</v>
      </c>
      <c r="G32" s="159">
        <v>0</v>
      </c>
      <c r="H32" s="28">
        <v>0</v>
      </c>
      <c r="I32" s="28">
        <v>0</v>
      </c>
      <c r="J32" s="159">
        <v>0.13708239999999999</v>
      </c>
      <c r="K32" s="28">
        <v>4</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f t="shared" si="2"/>
        <v>0.13708239999999999</v>
      </c>
    </row>
    <row r="33" spans="1:33" x14ac:dyDescent="0.25">
      <c r="A33" s="150" t="s">
        <v>360</v>
      </c>
      <c r="B33" s="161" t="s">
        <v>361</v>
      </c>
      <c r="C33" s="28">
        <v>0</v>
      </c>
      <c r="D33" s="28">
        <f t="shared" si="1"/>
        <v>0.11921996</v>
      </c>
      <c r="E33" s="28">
        <v>0</v>
      </c>
      <c r="F33" s="28">
        <v>0</v>
      </c>
      <c r="G33" s="159">
        <v>0</v>
      </c>
      <c r="H33" s="28">
        <v>0</v>
      </c>
      <c r="I33" s="28">
        <v>0</v>
      </c>
      <c r="J33" s="159">
        <v>0.11921996</v>
      </c>
      <c r="K33" s="28">
        <v>4</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f t="shared" si="2"/>
        <v>0.11921996</v>
      </c>
    </row>
    <row r="34" spans="1:33" x14ac:dyDescent="0.25">
      <c r="A34" s="150" t="s">
        <v>362</v>
      </c>
      <c r="B34" s="161" t="s">
        <v>363</v>
      </c>
      <c r="C34" s="28">
        <v>0</v>
      </c>
      <c r="D34" s="28">
        <f t="shared" si="1"/>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f t="shared" si="2"/>
        <v>0</v>
      </c>
    </row>
    <row r="35" spans="1:33" s="8" customFormat="1" ht="31.5" x14ac:dyDescent="0.25">
      <c r="A35" s="145" t="s">
        <v>16</v>
      </c>
      <c r="B35" s="158" t="s">
        <v>364</v>
      </c>
      <c r="C35" s="159">
        <v>0</v>
      </c>
      <c r="D35" s="159">
        <f t="shared" si="1"/>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f t="shared" si="2"/>
        <v>0</v>
      </c>
    </row>
    <row r="36" spans="1:33" ht="31.5" x14ac:dyDescent="0.25">
      <c r="A36" s="150" t="s">
        <v>365</v>
      </c>
      <c r="B36" s="164" t="s">
        <v>366</v>
      </c>
      <c r="C36" s="165">
        <v>0</v>
      </c>
      <c r="D36" s="165">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f t="shared" si="2"/>
        <v>0</v>
      </c>
    </row>
    <row r="37" spans="1:33" x14ac:dyDescent="0.25">
      <c r="A37" s="150" t="s">
        <v>367</v>
      </c>
      <c r="B37" s="164"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f t="shared" si="2"/>
        <v>0</v>
      </c>
    </row>
    <row r="38" spans="1:33" x14ac:dyDescent="0.25">
      <c r="A38" s="150" t="s">
        <v>369</v>
      </c>
      <c r="B38" s="164"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f t="shared" si="2"/>
        <v>0</v>
      </c>
    </row>
    <row r="39" spans="1:33" ht="31.5" x14ac:dyDescent="0.25">
      <c r="A39" s="150" t="s">
        <v>371</v>
      </c>
      <c r="B39" s="161"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f t="shared" si="2"/>
        <v>0</v>
      </c>
    </row>
    <row r="40" spans="1:33" ht="31.5" x14ac:dyDescent="0.25">
      <c r="A40" s="150" t="s">
        <v>373</v>
      </c>
      <c r="B40" s="161"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f t="shared" si="2"/>
        <v>0</v>
      </c>
    </row>
    <row r="41" spans="1:33" x14ac:dyDescent="0.25">
      <c r="A41" s="150" t="s">
        <v>375</v>
      </c>
      <c r="B41" s="161"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f t="shared" si="2"/>
        <v>0</v>
      </c>
    </row>
    <row r="42" spans="1:33" x14ac:dyDescent="0.25">
      <c r="A42" s="150" t="s">
        <v>377</v>
      </c>
      <c r="B42" s="164"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f t="shared" si="2"/>
        <v>0</v>
      </c>
    </row>
    <row r="43" spans="1:33" x14ac:dyDescent="0.25">
      <c r="A43" s="150" t="s">
        <v>379</v>
      </c>
      <c r="B43" s="164"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f t="shared" si="2"/>
        <v>0</v>
      </c>
    </row>
    <row r="44" spans="1:33" x14ac:dyDescent="0.25">
      <c r="A44" s="150" t="s">
        <v>381</v>
      </c>
      <c r="B44" s="164" t="s">
        <v>382</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f t="shared" si="2"/>
        <v>0</v>
      </c>
    </row>
    <row r="45" spans="1:33" s="8" customFormat="1" x14ac:dyDescent="0.25">
      <c r="A45" s="145" t="s">
        <v>18</v>
      </c>
      <c r="B45" s="158" t="s">
        <v>383</v>
      </c>
      <c r="C45" s="159">
        <v>0</v>
      </c>
      <c r="D45" s="159">
        <f t="shared" si="1"/>
        <v>1</v>
      </c>
      <c r="E45" s="159">
        <v>0</v>
      </c>
      <c r="F45" s="159">
        <v>0</v>
      </c>
      <c r="G45" s="159">
        <v>0</v>
      </c>
      <c r="H45" s="159">
        <v>0</v>
      </c>
      <c r="I45" s="159">
        <v>0</v>
      </c>
      <c r="J45" s="159">
        <v>1</v>
      </c>
      <c r="K45" s="159">
        <v>4</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f t="shared" si="2"/>
        <v>1</v>
      </c>
    </row>
    <row r="46" spans="1:33" x14ac:dyDescent="0.25">
      <c r="A46" s="150" t="s">
        <v>384</v>
      </c>
      <c r="B46" s="161"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f t="shared" si="2"/>
        <v>0</v>
      </c>
    </row>
    <row r="47" spans="1:33" x14ac:dyDescent="0.25">
      <c r="A47" s="150" t="s">
        <v>386</v>
      </c>
      <c r="B47" s="161"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f t="shared" si="2"/>
        <v>0</v>
      </c>
    </row>
    <row r="48" spans="1:33" x14ac:dyDescent="0.25">
      <c r="A48" s="150" t="s">
        <v>387</v>
      </c>
      <c r="B48" s="161"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f t="shared" si="2"/>
        <v>0</v>
      </c>
    </row>
    <row r="49" spans="1:33" ht="31.5" x14ac:dyDescent="0.25">
      <c r="A49" s="150" t="s">
        <v>388</v>
      </c>
      <c r="B49" s="161"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f t="shared" si="2"/>
        <v>0</v>
      </c>
    </row>
    <row r="50" spans="1:33" ht="31.5" x14ac:dyDescent="0.25">
      <c r="A50" s="150" t="s">
        <v>389</v>
      </c>
      <c r="B50" s="161"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f t="shared" si="2"/>
        <v>0</v>
      </c>
    </row>
    <row r="51" spans="1:33" x14ac:dyDescent="0.25">
      <c r="A51" s="150" t="s">
        <v>390</v>
      </c>
      <c r="B51" s="161"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f t="shared" si="2"/>
        <v>0</v>
      </c>
    </row>
    <row r="52" spans="1:33" x14ac:dyDescent="0.25">
      <c r="A52" s="150" t="s">
        <v>391</v>
      </c>
      <c r="B52" s="164"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f t="shared" si="2"/>
        <v>0</v>
      </c>
    </row>
    <row r="53" spans="1:33" x14ac:dyDescent="0.25">
      <c r="A53" s="150" t="s">
        <v>392</v>
      </c>
      <c r="B53" s="164"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f t="shared" si="2"/>
        <v>0</v>
      </c>
    </row>
    <row r="54" spans="1:33" x14ac:dyDescent="0.25">
      <c r="A54" s="150" t="s">
        <v>393</v>
      </c>
      <c r="B54" s="164" t="s">
        <v>382</v>
      </c>
      <c r="C54" s="28">
        <v>0</v>
      </c>
      <c r="D54" s="28">
        <f t="shared" si="1"/>
        <v>1</v>
      </c>
      <c r="E54" s="28">
        <v>0</v>
      </c>
      <c r="F54" s="28">
        <v>0</v>
      </c>
      <c r="G54" s="28">
        <v>0</v>
      </c>
      <c r="H54" s="28">
        <v>0</v>
      </c>
      <c r="I54" s="28">
        <v>0</v>
      </c>
      <c r="J54" s="28">
        <v>1</v>
      </c>
      <c r="K54" s="28">
        <v>4</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f t="shared" si="2"/>
        <v>1</v>
      </c>
    </row>
    <row r="55" spans="1:33" s="8" customFormat="1" ht="35.25" customHeight="1" x14ac:dyDescent="0.25">
      <c r="A55" s="145" t="s">
        <v>20</v>
      </c>
      <c r="B55" s="158" t="s">
        <v>394</v>
      </c>
      <c r="C55" s="159">
        <v>0</v>
      </c>
      <c r="D55" s="159">
        <f t="shared" si="1"/>
        <v>0.25630236000000001</v>
      </c>
      <c r="E55" s="159">
        <v>0</v>
      </c>
      <c r="F55" s="159">
        <v>0</v>
      </c>
      <c r="G55" s="159">
        <v>0</v>
      </c>
      <c r="H55" s="159">
        <v>0</v>
      </c>
      <c r="I55" s="159">
        <v>0</v>
      </c>
      <c r="J55" s="159">
        <v>0.25630236000000001</v>
      </c>
      <c r="K55" s="159">
        <v>4</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f t="shared" si="2"/>
        <v>0.25630236000000001</v>
      </c>
    </row>
    <row r="56" spans="1:33" x14ac:dyDescent="0.25">
      <c r="A56" s="150" t="s">
        <v>395</v>
      </c>
      <c r="B56" s="161" t="s">
        <v>396</v>
      </c>
      <c r="C56" s="28">
        <v>0</v>
      </c>
      <c r="D56" s="28">
        <f t="shared" si="1"/>
        <v>0.25630236000000001</v>
      </c>
      <c r="E56" s="28">
        <v>0</v>
      </c>
      <c r="F56" s="28">
        <v>0</v>
      </c>
      <c r="G56" s="28">
        <v>0</v>
      </c>
      <c r="H56" s="28">
        <v>0</v>
      </c>
      <c r="I56" s="28">
        <v>0</v>
      </c>
      <c r="J56" s="28">
        <v>0.25630236000000001</v>
      </c>
      <c r="K56" s="28">
        <v>4</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f t="shared" si="2"/>
        <v>0.25630236000000001</v>
      </c>
    </row>
    <row r="57" spans="1:33" x14ac:dyDescent="0.25">
      <c r="A57" s="150" t="s">
        <v>397</v>
      </c>
      <c r="B57" s="161"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f t="shared" si="2"/>
        <v>0</v>
      </c>
    </row>
    <row r="58" spans="1:33" x14ac:dyDescent="0.25">
      <c r="A58" s="150" t="s">
        <v>399</v>
      </c>
      <c r="B58" s="164" t="s">
        <v>400</v>
      </c>
      <c r="C58" s="165">
        <v>0</v>
      </c>
      <c r="D58" s="165">
        <f t="shared" si="1"/>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f t="shared" si="2"/>
        <v>0</v>
      </c>
    </row>
    <row r="59" spans="1:33" x14ac:dyDescent="0.25">
      <c r="A59" s="150" t="s">
        <v>401</v>
      </c>
      <c r="B59" s="164" t="s">
        <v>402</v>
      </c>
      <c r="C59" s="165">
        <v>0</v>
      </c>
      <c r="D59" s="165">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f t="shared" si="2"/>
        <v>0</v>
      </c>
    </row>
    <row r="60" spans="1:33" x14ac:dyDescent="0.25">
      <c r="A60" s="150" t="s">
        <v>403</v>
      </c>
      <c r="B60" s="164" t="s">
        <v>404</v>
      </c>
      <c r="C60" s="165">
        <v>0</v>
      </c>
      <c r="D60" s="165">
        <f t="shared" si="1"/>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f t="shared" si="2"/>
        <v>0</v>
      </c>
    </row>
    <row r="61" spans="1:33" x14ac:dyDescent="0.25">
      <c r="A61" s="150" t="s">
        <v>405</v>
      </c>
      <c r="B61" s="164"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f t="shared" si="2"/>
        <v>0</v>
      </c>
    </row>
    <row r="62" spans="1:33" x14ac:dyDescent="0.25">
      <c r="A62" s="150" t="s">
        <v>406</v>
      </c>
      <c r="B62" s="164"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f t="shared" si="2"/>
        <v>0</v>
      </c>
    </row>
    <row r="63" spans="1:33" x14ac:dyDescent="0.25">
      <c r="A63" s="150" t="s">
        <v>407</v>
      </c>
      <c r="B63" s="164" t="s">
        <v>382</v>
      </c>
      <c r="C63" s="28">
        <v>0</v>
      </c>
      <c r="D63" s="28">
        <f t="shared" si="1"/>
        <v>1</v>
      </c>
      <c r="E63" s="28">
        <v>0</v>
      </c>
      <c r="F63" s="28">
        <v>0</v>
      </c>
      <c r="G63" s="28">
        <v>0</v>
      </c>
      <c r="H63" s="28">
        <v>0</v>
      </c>
      <c r="I63" s="28">
        <v>0</v>
      </c>
      <c r="J63" s="28">
        <v>1</v>
      </c>
      <c r="K63" s="28">
        <v>4</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f t="shared" si="2"/>
        <v>1</v>
      </c>
    </row>
    <row r="64" spans="1:33" s="8" customFormat="1" ht="36.75" customHeight="1" x14ac:dyDescent="0.25">
      <c r="A64" s="145" t="s">
        <v>22</v>
      </c>
      <c r="B64" s="166" t="s">
        <v>408</v>
      </c>
      <c r="C64" s="167">
        <v>0</v>
      </c>
      <c r="D64" s="167">
        <f t="shared" si="1"/>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f t="shared" si="2"/>
        <v>0</v>
      </c>
    </row>
    <row r="65" spans="1:33" s="8" customFormat="1" x14ac:dyDescent="0.25">
      <c r="A65" s="145" t="s">
        <v>24</v>
      </c>
      <c r="B65" s="158" t="s">
        <v>409</v>
      </c>
      <c r="C65" s="159">
        <v>0</v>
      </c>
      <c r="D65" s="159">
        <f t="shared" si="1"/>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f t="shared" si="2"/>
        <v>0</v>
      </c>
    </row>
    <row r="66" spans="1:33" x14ac:dyDescent="0.25">
      <c r="A66" s="150" t="s">
        <v>410</v>
      </c>
      <c r="B66" s="168" t="s">
        <v>385</v>
      </c>
      <c r="C66" s="169">
        <v>0</v>
      </c>
      <c r="D66" s="169">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f t="shared" si="2"/>
        <v>0</v>
      </c>
    </row>
    <row r="67" spans="1:33" x14ac:dyDescent="0.25">
      <c r="A67" s="150" t="s">
        <v>411</v>
      </c>
      <c r="B67" s="168" t="s">
        <v>368</v>
      </c>
      <c r="C67" s="169">
        <v>0</v>
      </c>
      <c r="D67" s="169">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f t="shared" si="2"/>
        <v>0</v>
      </c>
    </row>
    <row r="68" spans="1:33" x14ac:dyDescent="0.25">
      <c r="A68" s="150" t="s">
        <v>412</v>
      </c>
      <c r="B68" s="168" t="s">
        <v>370</v>
      </c>
      <c r="C68" s="169">
        <v>0</v>
      </c>
      <c r="D68" s="169">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f t="shared" si="2"/>
        <v>0</v>
      </c>
    </row>
    <row r="69" spans="1:33" x14ac:dyDescent="0.25">
      <c r="A69" s="150" t="s">
        <v>413</v>
      </c>
      <c r="B69" s="168" t="s">
        <v>414</v>
      </c>
      <c r="C69" s="169">
        <v>0</v>
      </c>
      <c r="D69" s="169">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f t="shared" si="2"/>
        <v>0</v>
      </c>
    </row>
    <row r="70" spans="1:33" x14ac:dyDescent="0.25">
      <c r="A70" s="150" t="s">
        <v>415</v>
      </c>
      <c r="B70" s="164" t="s">
        <v>378</v>
      </c>
      <c r="C70" s="169">
        <v>0</v>
      </c>
      <c r="D70" s="169">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f t="shared" si="2"/>
        <v>0</v>
      </c>
    </row>
    <row r="71" spans="1:33" x14ac:dyDescent="0.25">
      <c r="A71" s="150" t="s">
        <v>416</v>
      </c>
      <c r="B71" s="164" t="s">
        <v>380</v>
      </c>
      <c r="C71" s="169">
        <v>0</v>
      </c>
      <c r="D71" s="169">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f t="shared" si="2"/>
        <v>0</v>
      </c>
    </row>
    <row r="72" spans="1:33" x14ac:dyDescent="0.25">
      <c r="A72" s="150" t="s">
        <v>417</v>
      </c>
      <c r="B72" s="164" t="s">
        <v>382</v>
      </c>
      <c r="C72" s="169">
        <v>0</v>
      </c>
      <c r="D72" s="169">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6A2-EB64-41F1-B79E-F14E1D6CBA81}">
  <sheetPr codeName="Лист13">
    <pageSetUpPr fitToPage="1"/>
  </sheetPr>
  <dimension ref="A1:AX26"/>
  <sheetViews>
    <sheetView topLeftCell="M1" zoomScale="80" zoomScaleNormal="80" zoomScaleSheetLayoutView="85" workbookViewId="0">
      <selection activeCell="O26" sqref="O26:AX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70" customFormat="1"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70" customFormat="1" ht="15.75" x14ac:dyDescent="0.25">
      <c r="A12" s="231" t="str">
        <f>'1. паспорт местоположение'!$A$12</f>
        <v>O_СГЭС_31</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70" customFormat="1" ht="15.75" x14ac:dyDescent="0.25">
      <c r="A15" s="231"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row>
    <row r="18" spans="1:50"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row>
    <row r="19" spans="1:50"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row>
    <row r="20" spans="1:50"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row>
    <row r="21" spans="1:50" x14ac:dyDescent="0.25">
      <c r="A21" s="291" t="s">
        <v>418</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6" t="s">
        <v>419</v>
      </c>
      <c r="B22" s="293" t="s">
        <v>420</v>
      </c>
      <c r="C22" s="236" t="s">
        <v>421</v>
      </c>
      <c r="D22" s="236" t="s">
        <v>422</v>
      </c>
      <c r="E22" s="265" t="s">
        <v>423</v>
      </c>
      <c r="F22" s="266"/>
      <c r="G22" s="266"/>
      <c r="H22" s="266"/>
      <c r="I22" s="266"/>
      <c r="J22" s="266"/>
      <c r="K22" s="266"/>
      <c r="L22" s="266"/>
      <c r="M22" s="266"/>
      <c r="N22" s="267"/>
      <c r="O22" s="236" t="s">
        <v>424</v>
      </c>
      <c r="P22" s="236" t="s">
        <v>425</v>
      </c>
      <c r="Q22" s="236" t="s">
        <v>426</v>
      </c>
      <c r="R22" s="232" t="s">
        <v>427</v>
      </c>
      <c r="S22" s="232" t="s">
        <v>428</v>
      </c>
      <c r="T22" s="232" t="s">
        <v>429</v>
      </c>
      <c r="U22" s="232" t="s">
        <v>430</v>
      </c>
      <c r="V22" s="232"/>
      <c r="W22" s="289" t="s">
        <v>431</v>
      </c>
      <c r="X22" s="289" t="s">
        <v>432</v>
      </c>
      <c r="Y22" s="232" t="s">
        <v>433</v>
      </c>
      <c r="Z22" s="232" t="s">
        <v>434</v>
      </c>
      <c r="AA22" s="232" t="s">
        <v>435</v>
      </c>
      <c r="AB22" s="290"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3" t="s">
        <v>449</v>
      </c>
    </row>
    <row r="23" spans="1:50" ht="64.5" customHeight="1" x14ac:dyDescent="0.25">
      <c r="A23" s="292"/>
      <c r="B23" s="294"/>
      <c r="C23" s="292"/>
      <c r="D23" s="292"/>
      <c r="E23" s="285" t="s">
        <v>450</v>
      </c>
      <c r="F23" s="279" t="s">
        <v>398</v>
      </c>
      <c r="G23" s="279" t="s">
        <v>400</v>
      </c>
      <c r="H23" s="279" t="s">
        <v>402</v>
      </c>
      <c r="I23" s="287" t="s">
        <v>451</v>
      </c>
      <c r="J23" s="287" t="s">
        <v>452</v>
      </c>
      <c r="K23" s="287" t="s">
        <v>453</v>
      </c>
      <c r="L23" s="279" t="s">
        <v>378</v>
      </c>
      <c r="M23" s="279" t="s">
        <v>380</v>
      </c>
      <c r="N23" s="279" t="s">
        <v>382</v>
      </c>
      <c r="O23" s="292"/>
      <c r="P23" s="292"/>
      <c r="Q23" s="292"/>
      <c r="R23" s="232"/>
      <c r="S23" s="232"/>
      <c r="T23" s="232"/>
      <c r="U23" s="281" t="s">
        <v>270</v>
      </c>
      <c r="V23" s="281" t="s">
        <v>454</v>
      </c>
      <c r="W23" s="289"/>
      <c r="X23" s="289"/>
      <c r="Y23" s="232"/>
      <c r="Z23" s="232"/>
      <c r="AA23" s="232"/>
      <c r="AB23" s="232"/>
      <c r="AC23" s="232"/>
      <c r="AD23" s="232"/>
      <c r="AE23" s="232"/>
      <c r="AF23" s="232"/>
      <c r="AG23" s="232"/>
      <c r="AH23" s="232" t="s">
        <v>455</v>
      </c>
      <c r="AI23" s="232"/>
      <c r="AJ23" s="232" t="s">
        <v>456</v>
      </c>
      <c r="AK23" s="232"/>
      <c r="AL23" s="236" t="s">
        <v>457</v>
      </c>
      <c r="AM23" s="236" t="s">
        <v>458</v>
      </c>
      <c r="AN23" s="236" t="s">
        <v>459</v>
      </c>
      <c r="AO23" s="236" t="s">
        <v>460</v>
      </c>
      <c r="AP23" s="236" t="s">
        <v>461</v>
      </c>
      <c r="AQ23" s="236" t="s">
        <v>462</v>
      </c>
      <c r="AR23" s="236" t="s">
        <v>463</v>
      </c>
      <c r="AS23" s="246" t="s">
        <v>454</v>
      </c>
      <c r="AT23" s="232"/>
      <c r="AU23" s="232"/>
      <c r="AV23" s="232"/>
      <c r="AW23" s="232"/>
      <c r="AX23" s="284"/>
    </row>
    <row r="24" spans="1:50" ht="96.75" customHeight="1" x14ac:dyDescent="0.25">
      <c r="A24" s="237"/>
      <c r="B24" s="295"/>
      <c r="C24" s="237"/>
      <c r="D24" s="237"/>
      <c r="E24" s="286"/>
      <c r="F24" s="280"/>
      <c r="G24" s="280"/>
      <c r="H24" s="280"/>
      <c r="I24" s="288"/>
      <c r="J24" s="288"/>
      <c r="K24" s="288"/>
      <c r="L24" s="280"/>
      <c r="M24" s="280"/>
      <c r="N24" s="280"/>
      <c r="O24" s="237"/>
      <c r="P24" s="237"/>
      <c r="Q24" s="237"/>
      <c r="R24" s="232"/>
      <c r="S24" s="232"/>
      <c r="T24" s="232"/>
      <c r="U24" s="282"/>
      <c r="V24" s="282"/>
      <c r="W24" s="289"/>
      <c r="X24" s="289"/>
      <c r="Y24" s="232"/>
      <c r="Z24" s="232"/>
      <c r="AA24" s="232"/>
      <c r="AB24" s="232"/>
      <c r="AC24" s="232"/>
      <c r="AD24" s="232"/>
      <c r="AE24" s="232"/>
      <c r="AF24" s="232"/>
      <c r="AG24" s="232"/>
      <c r="AH24" s="29" t="s">
        <v>464</v>
      </c>
      <c r="AI24" s="29" t="s">
        <v>465</v>
      </c>
      <c r="AJ24" s="66" t="s">
        <v>270</v>
      </c>
      <c r="AK24" s="66" t="s">
        <v>454</v>
      </c>
      <c r="AL24" s="237"/>
      <c r="AM24" s="237"/>
      <c r="AN24" s="237"/>
      <c r="AO24" s="237"/>
      <c r="AP24" s="237"/>
      <c r="AQ24" s="237"/>
      <c r="AR24" s="237"/>
      <c r="AS24" s="247"/>
      <c r="AT24" s="232"/>
      <c r="AU24" s="232"/>
      <c r="AV24" s="232"/>
      <c r="AW24" s="232"/>
      <c r="AX24" s="284"/>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89.25" customHeight="1" x14ac:dyDescent="0.2">
      <c r="A26" s="173">
        <f>A25+1-IF(ROW(A26) = 26,1,0)</f>
        <v>1</v>
      </c>
      <c r="B26" s="174" t="s">
        <v>521</v>
      </c>
      <c r="C26" s="174" t="s">
        <v>540</v>
      </c>
      <c r="D26" s="174">
        <v>2024</v>
      </c>
      <c r="E26" s="174">
        <v>0</v>
      </c>
      <c r="F26" s="174">
        <v>0</v>
      </c>
      <c r="G26" s="174">
        <v>0</v>
      </c>
      <c r="H26" s="174">
        <v>0</v>
      </c>
      <c r="I26" s="174">
        <v>0</v>
      </c>
      <c r="J26" s="174">
        <v>0</v>
      </c>
      <c r="K26" s="174">
        <v>0</v>
      </c>
      <c r="L26" s="174">
        <v>0</v>
      </c>
      <c r="M26" s="174">
        <v>0</v>
      </c>
      <c r="N26" s="174">
        <v>1</v>
      </c>
      <c r="O26" s="214" t="s">
        <v>533</v>
      </c>
      <c r="P26" s="207" t="s">
        <v>545</v>
      </c>
      <c r="Q26" s="209" t="s">
        <v>521</v>
      </c>
      <c r="R26" s="214">
        <v>213.58500000000001</v>
      </c>
      <c r="S26" s="208" t="s">
        <v>546</v>
      </c>
      <c r="T26" s="214">
        <v>213.58500000000001</v>
      </c>
      <c r="U26" s="208" t="s">
        <v>547</v>
      </c>
      <c r="V26" s="208" t="s">
        <v>547</v>
      </c>
      <c r="W26" s="215"/>
      <c r="X26" s="217">
        <v>1</v>
      </c>
      <c r="Y26" s="210" t="s">
        <v>543</v>
      </c>
      <c r="Z26" s="212">
        <v>256.30200000000002</v>
      </c>
      <c r="AA26" s="218" t="s">
        <v>82</v>
      </c>
      <c r="AB26" s="219">
        <v>0</v>
      </c>
      <c r="AC26" s="220" t="s">
        <v>82</v>
      </c>
      <c r="AD26" s="212">
        <v>256.30200000000002</v>
      </c>
      <c r="AE26" s="210" t="s">
        <v>543</v>
      </c>
      <c r="AF26" s="212">
        <v>256.30200000000002</v>
      </c>
      <c r="AG26" s="212">
        <v>256.30200000000002</v>
      </c>
      <c r="AH26" s="221" t="s">
        <v>548</v>
      </c>
      <c r="AI26" s="211" t="s">
        <v>549</v>
      </c>
      <c r="AJ26" s="207" t="s">
        <v>550</v>
      </c>
      <c r="AK26" s="213">
        <v>45524</v>
      </c>
      <c r="AL26" s="213">
        <v>45527</v>
      </c>
      <c r="AM26" s="213">
        <v>45527</v>
      </c>
      <c r="AN26" s="208" t="s">
        <v>551</v>
      </c>
      <c r="AO26" s="216"/>
      <c r="AP26" s="222"/>
      <c r="AQ26" s="223"/>
      <c r="AR26" s="214"/>
      <c r="AS26" s="224">
        <v>45565</v>
      </c>
      <c r="AT26" s="214"/>
      <c r="AU26" s="224">
        <v>45565</v>
      </c>
      <c r="AV26" s="224">
        <v>45625</v>
      </c>
      <c r="AW26" s="214"/>
      <c r="AX26" s="21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63179-7AF5-49A2-8C3E-94BE69606B19}">
  <sheetPr codeName="Лист14">
    <pageSetUpPr fitToPage="1"/>
  </sheetPr>
  <dimension ref="A1:H94"/>
  <sheetViews>
    <sheetView topLeftCell="A55" zoomScale="80" zoomScaleNormal="80" workbookViewId="0">
      <selection activeCell="B88" sqref="B88"/>
    </sheetView>
  </sheetViews>
  <sheetFormatPr defaultRowHeight="15.75" x14ac:dyDescent="0.25"/>
  <cols>
    <col min="1" max="2" width="66.140625" style="175"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98" t="str">
        <f>'1. паспорт местоположение'!$A$5:$C$5</f>
        <v>Год раскрытия информации: 2025 год</v>
      </c>
      <c r="B5" s="298"/>
      <c r="C5" s="177"/>
      <c r="D5" s="177"/>
      <c r="E5" s="177"/>
      <c r="F5" s="177"/>
      <c r="G5" s="177"/>
      <c r="H5" s="177"/>
    </row>
    <row r="6" spans="1:8" ht="18.75" x14ac:dyDescent="0.3">
      <c r="A6" s="176"/>
      <c r="B6" s="176"/>
      <c r="C6" s="176"/>
      <c r="D6" s="176"/>
      <c r="E6" s="176"/>
      <c r="F6" s="176"/>
      <c r="G6" s="176"/>
      <c r="H6" s="176"/>
    </row>
    <row r="7" spans="1:8" ht="18.75" x14ac:dyDescent="0.25">
      <c r="A7" s="230" t="s">
        <v>3</v>
      </c>
      <c r="B7" s="230"/>
      <c r="C7" s="178"/>
      <c r="D7" s="10"/>
      <c r="E7" s="10"/>
      <c r="F7" s="10"/>
      <c r="G7" s="10"/>
      <c r="H7" s="10"/>
    </row>
    <row r="8" spans="1:8" ht="18.75" x14ac:dyDescent="0.25">
      <c r="A8" s="10"/>
      <c r="B8" s="10"/>
      <c r="C8" s="178"/>
      <c r="D8" s="10"/>
      <c r="E8" s="10"/>
      <c r="F8" s="10"/>
      <c r="G8" s="10"/>
      <c r="H8" s="10"/>
    </row>
    <row r="9" spans="1:8" x14ac:dyDescent="0.25">
      <c r="A9" s="231" t="s">
        <v>4</v>
      </c>
      <c r="B9" s="231"/>
      <c r="C9" s="179"/>
      <c r="D9" s="11"/>
      <c r="E9" s="11"/>
      <c r="F9" s="11"/>
      <c r="G9" s="11"/>
      <c r="H9" s="11"/>
    </row>
    <row r="10" spans="1:8" x14ac:dyDescent="0.25">
      <c r="A10" s="226" t="s">
        <v>5</v>
      </c>
      <c r="B10" s="226"/>
      <c r="C10" s="39"/>
      <c r="D10" s="13"/>
      <c r="E10" s="13"/>
      <c r="F10" s="13"/>
      <c r="G10" s="13"/>
      <c r="H10" s="13"/>
    </row>
    <row r="11" spans="1:8" ht="18.75" x14ac:dyDescent="0.25">
      <c r="A11" s="10"/>
      <c r="B11" s="10"/>
      <c r="C11" s="178"/>
      <c r="D11" s="10"/>
      <c r="E11" s="10"/>
      <c r="F11" s="10"/>
      <c r="G11" s="10"/>
      <c r="H11" s="10"/>
    </row>
    <row r="12" spans="1:8" s="138" customFormat="1" x14ac:dyDescent="0.25">
      <c r="A12" s="231" t="str">
        <f>'1. паспорт местоположение'!$A$12</f>
        <v>O_СГЭС_31</v>
      </c>
      <c r="B12" s="231"/>
      <c r="C12" s="180"/>
      <c r="D12" s="154"/>
      <c r="E12" s="154"/>
      <c r="F12" s="154"/>
      <c r="G12" s="154"/>
      <c r="H12" s="154"/>
    </row>
    <row r="13" spans="1:8" x14ac:dyDescent="0.25">
      <c r="A13" s="226" t="s">
        <v>6</v>
      </c>
      <c r="B13" s="226"/>
      <c r="C13" s="39"/>
      <c r="D13" s="13"/>
      <c r="E13" s="13"/>
      <c r="F13" s="13"/>
      <c r="G13" s="13"/>
      <c r="H13" s="13"/>
    </row>
    <row r="14" spans="1:8" ht="18.75" x14ac:dyDescent="0.25">
      <c r="A14" s="56"/>
      <c r="B14" s="56"/>
      <c r="C14" s="181"/>
      <c r="D14" s="56"/>
      <c r="E14" s="56"/>
      <c r="F14" s="56"/>
      <c r="G14" s="56"/>
      <c r="H14" s="56"/>
    </row>
    <row r="15" spans="1:8" s="138" customFormat="1" x14ac:dyDescent="0.25">
      <c r="A15" s="225"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25"/>
      <c r="C15" s="180"/>
      <c r="D15" s="154"/>
      <c r="E15" s="154"/>
      <c r="F15" s="154"/>
      <c r="G15" s="154"/>
      <c r="H15" s="154"/>
    </row>
    <row r="16" spans="1:8" x14ac:dyDescent="0.25">
      <c r="A16" s="226" t="s">
        <v>7</v>
      </c>
      <c r="B16" s="226"/>
      <c r="C16" s="39"/>
      <c r="D16" s="13"/>
      <c r="E16" s="13"/>
      <c r="F16" s="13"/>
      <c r="G16" s="13"/>
      <c r="H16" s="13"/>
    </row>
    <row r="17" spans="1:2" s="138" customFormat="1" x14ac:dyDescent="0.25">
      <c r="A17" s="175"/>
      <c r="B17" s="182"/>
    </row>
    <row r="18" spans="1:2" s="138" customFormat="1" ht="33.75" customHeight="1" x14ac:dyDescent="0.25">
      <c r="A18" s="296" t="s">
        <v>466</v>
      </c>
      <c r="B18" s="297"/>
    </row>
    <row r="19" spans="1:2" s="138" customFormat="1" x14ac:dyDescent="0.25">
      <c r="A19" s="175"/>
      <c r="B19" s="140"/>
    </row>
    <row r="20" spans="1:2" s="138" customFormat="1" ht="16.5" thickBot="1" x14ac:dyDescent="0.3">
      <c r="A20" s="175"/>
      <c r="B20" s="71"/>
    </row>
    <row r="21" spans="1:2" s="138" customFormat="1" ht="60.75" thickBot="1" x14ac:dyDescent="0.3">
      <c r="A21" s="183" t="s">
        <v>467</v>
      </c>
      <c r="B21" s="184" t="str">
        <f>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row>
    <row r="22" spans="1:2" s="138" customFormat="1" ht="16.5" thickBot="1" x14ac:dyDescent="0.3">
      <c r="A22" s="183" t="s">
        <v>468</v>
      </c>
      <c r="B22" s="184" t="s">
        <v>541</v>
      </c>
    </row>
    <row r="23" spans="1:2" s="138" customFormat="1" ht="16.5" thickBot="1" x14ac:dyDescent="0.3">
      <c r="A23" s="183" t="s">
        <v>469</v>
      </c>
      <c r="B23" s="184">
        <v>0</v>
      </c>
    </row>
    <row r="24" spans="1:2" s="138" customFormat="1" ht="45.75" thickBot="1" x14ac:dyDescent="0.3">
      <c r="A24" s="183" t="s">
        <v>470</v>
      </c>
      <c r="B24" s="184" t="s">
        <v>542</v>
      </c>
    </row>
    <row r="25" spans="1:2" s="138" customFormat="1" ht="16.5" thickBot="1" x14ac:dyDescent="0.3">
      <c r="A25" s="185" t="s">
        <v>471</v>
      </c>
      <c r="B25" s="184">
        <v>2024</v>
      </c>
    </row>
    <row r="26" spans="1:2" s="138" customFormat="1" ht="16.5" thickBot="1" x14ac:dyDescent="0.3">
      <c r="A26" s="186" t="s">
        <v>472</v>
      </c>
      <c r="B26" s="184" t="s">
        <v>529</v>
      </c>
    </row>
    <row r="27" spans="1:2" s="138" customFormat="1" ht="29.25" thickBot="1" x14ac:dyDescent="0.3">
      <c r="A27" s="187" t="s">
        <v>473</v>
      </c>
      <c r="B27" s="188">
        <v>0.25630236000000001</v>
      </c>
    </row>
    <row r="28" spans="1:2" s="138" customFormat="1" ht="16.5" thickBot="1" x14ac:dyDescent="0.3">
      <c r="A28" s="189" t="s">
        <v>474</v>
      </c>
      <c r="B28" s="188" t="s">
        <v>530</v>
      </c>
    </row>
    <row r="29" spans="1:2" s="138" customFormat="1" ht="29.25" thickBot="1" x14ac:dyDescent="0.3">
      <c r="A29" s="190" t="s">
        <v>475</v>
      </c>
      <c r="B29" s="188">
        <v>0.25630236000000001</v>
      </c>
    </row>
    <row r="30" spans="1:2" s="138" customFormat="1" ht="29.25" thickBot="1" x14ac:dyDescent="0.3">
      <c r="A30" s="190" t="s">
        <v>476</v>
      </c>
      <c r="B30" s="188">
        <v>0.25630236000000001</v>
      </c>
    </row>
    <row r="31" spans="1:2" s="138" customFormat="1" ht="16.5" thickBot="1" x14ac:dyDescent="0.3">
      <c r="A31" s="189" t="s">
        <v>477</v>
      </c>
      <c r="B31" s="188" t="s">
        <v>257</v>
      </c>
    </row>
    <row r="32" spans="1:2" s="138" customFormat="1" ht="29.25" thickBot="1" x14ac:dyDescent="0.3">
      <c r="A32" s="190" t="s">
        <v>478</v>
      </c>
      <c r="B32" s="188">
        <v>0.25630236000000001</v>
      </c>
    </row>
    <row r="33" spans="1:2" s="138" customFormat="1" ht="30.75" thickBot="1" x14ac:dyDescent="0.3">
      <c r="A33" s="189" t="s">
        <v>479</v>
      </c>
      <c r="B33" s="188">
        <v>0.25630236000000001</v>
      </c>
    </row>
    <row r="34" spans="1:2" s="138" customFormat="1" ht="16.5" thickBot="1" x14ac:dyDescent="0.3">
      <c r="A34" s="189" t="s">
        <v>480</v>
      </c>
      <c r="B34" s="188">
        <v>0</v>
      </c>
    </row>
    <row r="35" spans="1:2" s="138" customFormat="1" ht="16.5" thickBot="1" x14ac:dyDescent="0.3">
      <c r="A35" s="189" t="s">
        <v>481</v>
      </c>
      <c r="B35" s="188">
        <v>0.25630236000000001</v>
      </c>
    </row>
    <row r="36" spans="1:2" s="138" customFormat="1" ht="16.5" thickBot="1" x14ac:dyDescent="0.3">
      <c r="A36" s="189" t="s">
        <v>482</v>
      </c>
      <c r="B36" s="188">
        <v>0.25630236000000001</v>
      </c>
    </row>
    <row r="37" spans="1:2" s="138" customFormat="1" ht="29.25" thickBot="1" x14ac:dyDescent="0.3">
      <c r="A37" s="190" t="s">
        <v>483</v>
      </c>
      <c r="B37" s="188">
        <v>0</v>
      </c>
    </row>
    <row r="38" spans="1:2" s="138" customFormat="1" ht="30.75" thickBot="1" x14ac:dyDescent="0.3">
      <c r="A38" s="189" t="s">
        <v>479</v>
      </c>
      <c r="B38" s="188">
        <v>0</v>
      </c>
    </row>
    <row r="39" spans="1:2" s="138" customFormat="1" ht="16.5" thickBot="1" x14ac:dyDescent="0.3">
      <c r="A39" s="189" t="s">
        <v>480</v>
      </c>
      <c r="B39" s="188">
        <v>0</v>
      </c>
    </row>
    <row r="40" spans="1:2" s="138" customFormat="1" ht="16.5" thickBot="1" x14ac:dyDescent="0.3">
      <c r="A40" s="189" t="s">
        <v>481</v>
      </c>
      <c r="B40" s="188">
        <v>0</v>
      </c>
    </row>
    <row r="41" spans="1:2" s="138" customFormat="1" ht="16.5" thickBot="1" x14ac:dyDescent="0.3">
      <c r="A41" s="189" t="s">
        <v>482</v>
      </c>
      <c r="B41" s="188">
        <v>0</v>
      </c>
    </row>
    <row r="42" spans="1:2" s="138" customFormat="1" ht="29.25" thickBot="1" x14ac:dyDescent="0.3">
      <c r="A42" s="190" t="s">
        <v>484</v>
      </c>
      <c r="B42" s="188">
        <v>0</v>
      </c>
    </row>
    <row r="43" spans="1:2" s="138" customFormat="1" ht="30.75" thickBot="1" x14ac:dyDescent="0.3">
      <c r="A43" s="189" t="s">
        <v>479</v>
      </c>
      <c r="B43" s="188">
        <v>0</v>
      </c>
    </row>
    <row r="44" spans="1:2" s="138" customFormat="1" ht="16.5" thickBot="1" x14ac:dyDescent="0.3">
      <c r="A44" s="189" t="s">
        <v>480</v>
      </c>
      <c r="B44" s="188">
        <v>0</v>
      </c>
    </row>
    <row r="45" spans="1:2" s="138" customFormat="1" ht="16.5" thickBot="1" x14ac:dyDescent="0.3">
      <c r="A45" s="189" t="s">
        <v>481</v>
      </c>
      <c r="B45" s="188">
        <v>0</v>
      </c>
    </row>
    <row r="46" spans="1:2" s="138" customFormat="1" ht="16.5" thickBot="1" x14ac:dyDescent="0.3">
      <c r="A46" s="189" t="s">
        <v>482</v>
      </c>
      <c r="B46" s="188">
        <v>0</v>
      </c>
    </row>
    <row r="47" spans="1:2" s="138" customFormat="1" ht="29.25" thickBot="1" x14ac:dyDescent="0.3">
      <c r="A47" s="191" t="s">
        <v>485</v>
      </c>
      <c r="B47" s="188">
        <v>0</v>
      </c>
    </row>
    <row r="48" spans="1:2" s="138" customFormat="1" ht="16.5" thickBot="1" x14ac:dyDescent="0.3">
      <c r="A48" s="192" t="s">
        <v>477</v>
      </c>
      <c r="B48" s="188" t="s">
        <v>257</v>
      </c>
    </row>
    <row r="49" spans="1:2" s="138" customFormat="1" ht="16.5" thickBot="1" x14ac:dyDescent="0.3">
      <c r="A49" s="192" t="s">
        <v>486</v>
      </c>
      <c r="B49" s="188">
        <v>0</v>
      </c>
    </row>
    <row r="50" spans="1:2" s="138" customFormat="1" ht="16.5" thickBot="1" x14ac:dyDescent="0.3">
      <c r="A50" s="192" t="s">
        <v>487</v>
      </c>
      <c r="B50" s="188">
        <v>0</v>
      </c>
    </row>
    <row r="51" spans="1:2" s="138" customFormat="1" ht="16.5" thickBot="1" x14ac:dyDescent="0.3">
      <c r="A51" s="192" t="s">
        <v>488</v>
      </c>
      <c r="B51" s="188">
        <v>0</v>
      </c>
    </row>
    <row r="52" spans="1:2" s="138" customFormat="1" ht="16.5" thickBot="1" x14ac:dyDescent="0.3">
      <c r="A52" s="190" t="s">
        <v>489</v>
      </c>
      <c r="B52" s="188" t="s">
        <v>520</v>
      </c>
    </row>
    <row r="53" spans="1:2" s="138" customFormat="1" ht="16.5" thickBot="1" x14ac:dyDescent="0.3">
      <c r="A53" s="189" t="s">
        <v>490</v>
      </c>
      <c r="B53" s="188">
        <v>0</v>
      </c>
    </row>
    <row r="54" spans="1:2" s="138" customFormat="1" ht="16.5" thickBot="1" x14ac:dyDescent="0.3">
      <c r="A54" s="189" t="s">
        <v>480</v>
      </c>
      <c r="B54" s="188">
        <v>0</v>
      </c>
    </row>
    <row r="55" spans="1:2" s="138" customFormat="1" ht="16.5" thickBot="1" x14ac:dyDescent="0.3">
      <c r="A55" s="189" t="s">
        <v>491</v>
      </c>
      <c r="B55" s="188">
        <v>0</v>
      </c>
    </row>
    <row r="56" spans="1:2" s="138" customFormat="1" ht="16.5" thickBot="1" x14ac:dyDescent="0.3">
      <c r="A56" s="189" t="s">
        <v>492</v>
      </c>
      <c r="B56" s="188">
        <v>0</v>
      </c>
    </row>
    <row r="57" spans="1:2" s="138" customFormat="1" ht="16.5" thickBot="1" x14ac:dyDescent="0.3">
      <c r="A57" s="190" t="s">
        <v>489</v>
      </c>
      <c r="B57" s="188" t="s">
        <v>520</v>
      </c>
    </row>
    <row r="58" spans="1:2" s="138" customFormat="1" ht="16.5" thickBot="1" x14ac:dyDescent="0.3">
      <c r="A58" s="189" t="s">
        <v>490</v>
      </c>
      <c r="B58" s="188">
        <v>0</v>
      </c>
    </row>
    <row r="59" spans="1:2" s="138" customFormat="1" ht="16.5" thickBot="1" x14ac:dyDescent="0.3">
      <c r="A59" s="189" t="s">
        <v>480</v>
      </c>
      <c r="B59" s="188">
        <v>0</v>
      </c>
    </row>
    <row r="60" spans="1:2" s="138" customFormat="1" ht="16.5" thickBot="1" x14ac:dyDescent="0.3">
      <c r="A60" s="189" t="s">
        <v>491</v>
      </c>
      <c r="B60" s="188">
        <v>0</v>
      </c>
    </row>
    <row r="61" spans="1:2" s="138" customFormat="1" ht="16.5" thickBot="1" x14ac:dyDescent="0.3">
      <c r="A61" s="189" t="s">
        <v>492</v>
      </c>
      <c r="B61" s="188">
        <v>0</v>
      </c>
    </row>
    <row r="62" spans="1:2" s="138" customFormat="1" ht="16.5" thickBot="1" x14ac:dyDescent="0.3">
      <c r="A62" s="185" t="s">
        <v>493</v>
      </c>
      <c r="B62" s="1">
        <v>0</v>
      </c>
    </row>
    <row r="63" spans="1:2" s="138" customFormat="1" ht="16.5" thickBot="1" x14ac:dyDescent="0.3">
      <c r="A63" s="185" t="s">
        <v>494</v>
      </c>
      <c r="B63" s="188">
        <v>0</v>
      </c>
    </row>
    <row r="64" spans="1:2" s="138" customFormat="1" ht="16.5" thickBot="1" x14ac:dyDescent="0.3">
      <c r="A64" s="185" t="s">
        <v>495</v>
      </c>
      <c r="B64" s="188">
        <v>0</v>
      </c>
    </row>
    <row r="65" spans="1:2" s="138" customFormat="1" ht="16.5" thickBot="1" x14ac:dyDescent="0.3">
      <c r="A65" s="186" t="s">
        <v>496</v>
      </c>
      <c r="B65" s="188">
        <v>0</v>
      </c>
    </row>
    <row r="66" spans="1:2" s="138" customFormat="1" x14ac:dyDescent="0.25">
      <c r="A66" s="191" t="s">
        <v>497</v>
      </c>
      <c r="B66" s="193" t="s">
        <v>257</v>
      </c>
    </row>
    <row r="67" spans="1:2" s="138" customFormat="1" x14ac:dyDescent="0.25">
      <c r="A67" s="194" t="s">
        <v>498</v>
      </c>
      <c r="B67" s="195" t="s">
        <v>521</v>
      </c>
    </row>
    <row r="68" spans="1:2" s="138" customFormat="1" x14ac:dyDescent="0.25">
      <c r="A68" s="194" t="s">
        <v>499</v>
      </c>
      <c r="B68" s="195"/>
    </row>
    <row r="69" spans="1:2" s="138" customFormat="1" x14ac:dyDescent="0.25">
      <c r="A69" s="194" t="s">
        <v>500</v>
      </c>
      <c r="B69" s="195" t="s">
        <v>257</v>
      </c>
    </row>
    <row r="70" spans="1:2" s="138" customFormat="1" x14ac:dyDescent="0.25">
      <c r="A70" s="194" t="s">
        <v>501</v>
      </c>
      <c r="B70" s="195" t="s">
        <v>543</v>
      </c>
    </row>
    <row r="71" spans="1:2" s="138" customFormat="1" x14ac:dyDescent="0.25">
      <c r="A71" s="194" t="s">
        <v>502</v>
      </c>
      <c r="B71" s="195" t="s">
        <v>257</v>
      </c>
    </row>
    <row r="72" spans="1:2" s="138" customFormat="1" ht="16.5" thickBot="1" x14ac:dyDescent="0.3">
      <c r="A72" s="196" t="s">
        <v>503</v>
      </c>
      <c r="B72" s="195" t="s">
        <v>257</v>
      </c>
    </row>
    <row r="73" spans="1:2" s="138" customFormat="1" ht="30.75" thickBot="1" x14ac:dyDescent="0.3">
      <c r="A73" s="192" t="s">
        <v>504</v>
      </c>
      <c r="B73" s="184" t="s">
        <v>522</v>
      </c>
    </row>
    <row r="74" spans="1:2" s="138" customFormat="1" ht="29.25" thickBot="1" x14ac:dyDescent="0.3">
      <c r="A74" s="185" t="s">
        <v>505</v>
      </c>
      <c r="B74" s="197">
        <v>0</v>
      </c>
    </row>
    <row r="75" spans="1:2" s="138" customFormat="1" ht="16.5" thickBot="1" x14ac:dyDescent="0.3">
      <c r="A75" s="192" t="s">
        <v>477</v>
      </c>
      <c r="B75" s="184" t="s">
        <v>257</v>
      </c>
    </row>
    <row r="76" spans="1:2" s="138" customFormat="1" ht="16.5" thickBot="1" x14ac:dyDescent="0.3">
      <c r="A76" s="192" t="s">
        <v>506</v>
      </c>
      <c r="B76" s="197">
        <v>0</v>
      </c>
    </row>
    <row r="77" spans="1:2" s="138" customFormat="1" ht="16.5" thickBot="1" x14ac:dyDescent="0.3">
      <c r="A77" s="192" t="s">
        <v>507</v>
      </c>
      <c r="B77" s="197">
        <v>0</v>
      </c>
    </row>
    <row r="78" spans="1:2" s="138" customFormat="1" ht="16.5" thickBot="1" x14ac:dyDescent="0.3">
      <c r="A78" s="198" t="s">
        <v>508</v>
      </c>
      <c r="B78" s="184" t="s">
        <v>82</v>
      </c>
    </row>
    <row r="79" spans="1:2" s="138" customFormat="1" ht="16.5" thickBot="1" x14ac:dyDescent="0.3">
      <c r="A79" s="185" t="s">
        <v>509</v>
      </c>
      <c r="B79" s="184" t="s">
        <v>82</v>
      </c>
    </row>
    <row r="80" spans="1:2" s="138" customFormat="1" ht="16.5" thickBot="1" x14ac:dyDescent="0.3">
      <c r="A80" s="194" t="s">
        <v>510</v>
      </c>
      <c r="B80" s="184" t="s">
        <v>257</v>
      </c>
    </row>
    <row r="81" spans="1:2" s="138" customFormat="1" ht="16.5" thickBot="1" x14ac:dyDescent="0.3">
      <c r="A81" s="194" t="s">
        <v>511</v>
      </c>
      <c r="B81" s="184" t="s">
        <v>257</v>
      </c>
    </row>
    <row r="82" spans="1:2" s="138" customFormat="1" ht="16.5" thickBot="1" x14ac:dyDescent="0.3">
      <c r="A82" s="194" t="s">
        <v>512</v>
      </c>
      <c r="B82" s="184" t="s">
        <v>257</v>
      </c>
    </row>
    <row r="83" spans="1:2" s="138" customFormat="1" ht="29.25" thickBot="1" x14ac:dyDescent="0.3">
      <c r="A83" s="199" t="s">
        <v>513</v>
      </c>
      <c r="B83" s="184" t="s">
        <v>531</v>
      </c>
    </row>
    <row r="84" spans="1:2" s="138" customFormat="1" ht="28.5" x14ac:dyDescent="0.25">
      <c r="A84" s="191" t="s">
        <v>514</v>
      </c>
      <c r="B84" s="193" t="s">
        <v>257</v>
      </c>
    </row>
    <row r="85" spans="1:2" s="138" customFormat="1" x14ac:dyDescent="0.25">
      <c r="A85" s="194" t="s">
        <v>515</v>
      </c>
      <c r="B85" s="195" t="s">
        <v>257</v>
      </c>
    </row>
    <row r="86" spans="1:2" s="138" customFormat="1" x14ac:dyDescent="0.25">
      <c r="A86" s="194" t="s">
        <v>516</v>
      </c>
      <c r="B86" s="195" t="s">
        <v>257</v>
      </c>
    </row>
    <row r="87" spans="1:2" s="138" customFormat="1" x14ac:dyDescent="0.25">
      <c r="A87" s="194" t="s">
        <v>517</v>
      </c>
      <c r="B87" s="195" t="s">
        <v>257</v>
      </c>
    </row>
    <row r="88" spans="1:2" s="138" customFormat="1" x14ac:dyDescent="0.25">
      <c r="A88" s="194" t="s">
        <v>518</v>
      </c>
      <c r="B88" s="195" t="s">
        <v>257</v>
      </c>
    </row>
    <row r="89" spans="1:2" s="138" customFormat="1" ht="16.5" thickBot="1" x14ac:dyDescent="0.3">
      <c r="A89" s="200" t="s">
        <v>519</v>
      </c>
      <c r="B89" s="201" t="s">
        <v>544</v>
      </c>
    </row>
    <row r="92" spans="1:2" s="138" customFormat="1" x14ac:dyDescent="0.25">
      <c r="A92" s="202"/>
      <c r="B92" s="203" t="s">
        <v>257</v>
      </c>
    </row>
    <row r="93" spans="1:2" s="138" customFormat="1" x14ac:dyDescent="0.25">
      <c r="A93" s="175"/>
      <c r="B93" s="204" t="s">
        <v>257</v>
      </c>
    </row>
    <row r="94" spans="1:2" s="138" customFormat="1" x14ac:dyDescent="0.25">
      <c r="A94" s="175"/>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2F86-931C-4D57-976E-CCF5CCD9FE63}">
  <sheetPr codeName="Лист4">
    <pageSetUpPr fitToPage="1"/>
  </sheetPr>
  <dimension ref="A1:S23"/>
  <sheetViews>
    <sheetView zoomScale="55" zoomScaleNormal="55" workbookViewId="0">
      <selection activeCell="B19" sqref="B19:B20"/>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9" t="str">
        <f>'1. паспорт местоположение'!$A$5</f>
        <v>Год раскрытия информации: 2025 год</v>
      </c>
      <c r="B4" s="229"/>
      <c r="C4" s="229"/>
      <c r="D4" s="229"/>
      <c r="E4" s="229"/>
      <c r="F4" s="229"/>
      <c r="G4" s="229"/>
      <c r="H4" s="229"/>
      <c r="I4" s="229"/>
      <c r="J4" s="229"/>
      <c r="K4" s="229"/>
      <c r="L4" s="229"/>
      <c r="M4" s="229"/>
      <c r="N4" s="229"/>
      <c r="O4" s="229"/>
      <c r="P4" s="229"/>
      <c r="Q4" s="229"/>
      <c r="R4" s="229"/>
      <c r="S4" s="229"/>
    </row>
    <row r="5" spans="1:19" s="3" customFormat="1" ht="15.75" x14ac:dyDescent="0.2">
      <c r="A5" s="6"/>
    </row>
    <row r="6" spans="1:19" s="3" customFormat="1" ht="18.75" x14ac:dyDescent="0.2">
      <c r="A6" s="230" t="s">
        <v>3</v>
      </c>
      <c r="B6" s="230"/>
      <c r="C6" s="230"/>
      <c r="D6" s="230"/>
      <c r="E6" s="230"/>
      <c r="F6" s="230"/>
      <c r="G6" s="230"/>
      <c r="H6" s="230"/>
      <c r="I6" s="230"/>
      <c r="J6" s="230"/>
      <c r="K6" s="230"/>
      <c r="L6" s="230"/>
      <c r="M6" s="230"/>
      <c r="N6" s="230"/>
      <c r="O6" s="230"/>
      <c r="P6" s="230"/>
      <c r="Q6" s="230"/>
      <c r="R6" s="230"/>
      <c r="S6" s="230"/>
    </row>
    <row r="7" spans="1:19" s="3" customFormat="1" ht="18.75" x14ac:dyDescent="0.2">
      <c r="A7" s="230"/>
      <c r="B7" s="230"/>
      <c r="C7" s="230"/>
      <c r="D7" s="230"/>
      <c r="E7" s="230"/>
      <c r="F7" s="230"/>
      <c r="G7" s="230"/>
      <c r="H7" s="230"/>
      <c r="I7" s="230"/>
      <c r="J7" s="230"/>
      <c r="K7" s="230"/>
      <c r="L7" s="230"/>
      <c r="M7" s="230"/>
      <c r="N7" s="230"/>
      <c r="O7" s="230"/>
      <c r="P7" s="230"/>
      <c r="Q7" s="230"/>
      <c r="R7" s="230"/>
      <c r="S7" s="230"/>
    </row>
    <row r="8" spans="1:19" s="3" customFormat="1" ht="15.75" x14ac:dyDescent="0.2">
      <c r="A8" s="231" t="s">
        <v>4</v>
      </c>
      <c r="B8" s="231"/>
      <c r="C8" s="231"/>
      <c r="D8" s="231"/>
      <c r="E8" s="231"/>
      <c r="F8" s="231"/>
      <c r="G8" s="231"/>
      <c r="H8" s="231"/>
      <c r="I8" s="231"/>
      <c r="J8" s="231"/>
      <c r="K8" s="231"/>
      <c r="L8" s="231"/>
      <c r="M8" s="231"/>
      <c r="N8" s="231"/>
      <c r="O8" s="231"/>
      <c r="P8" s="231"/>
      <c r="Q8" s="231"/>
      <c r="R8" s="231"/>
      <c r="S8" s="231"/>
    </row>
    <row r="9" spans="1:19" s="3" customFormat="1" ht="15.75" x14ac:dyDescent="0.2">
      <c r="A9" s="226" t="s">
        <v>5</v>
      </c>
      <c r="B9" s="226"/>
      <c r="C9" s="226"/>
      <c r="D9" s="226"/>
      <c r="E9" s="226"/>
      <c r="F9" s="226"/>
      <c r="G9" s="226"/>
      <c r="H9" s="226"/>
      <c r="I9" s="226"/>
      <c r="J9" s="226"/>
      <c r="K9" s="226"/>
      <c r="L9" s="226"/>
      <c r="M9" s="226"/>
      <c r="N9" s="226"/>
      <c r="O9" s="226"/>
      <c r="P9" s="226"/>
      <c r="Q9" s="226"/>
      <c r="R9" s="226"/>
      <c r="S9" s="226"/>
    </row>
    <row r="10" spans="1:19" s="3"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3" customFormat="1" ht="15.75" x14ac:dyDescent="0.2">
      <c r="A11" s="231" t="str">
        <f>'1. паспорт местоположение'!$A$12</f>
        <v>O_СГЭС_31</v>
      </c>
      <c r="B11" s="231"/>
      <c r="C11" s="231"/>
      <c r="D11" s="231"/>
      <c r="E11" s="231"/>
      <c r="F11" s="231"/>
      <c r="G11" s="231"/>
      <c r="H11" s="231"/>
      <c r="I11" s="231"/>
      <c r="J11" s="231"/>
      <c r="K11" s="231"/>
      <c r="L11" s="231"/>
      <c r="M11" s="231"/>
      <c r="N11" s="231"/>
      <c r="O11" s="231"/>
      <c r="P11" s="231"/>
      <c r="Q11" s="231"/>
      <c r="R11" s="231"/>
      <c r="S11" s="231"/>
    </row>
    <row r="12" spans="1:19" s="3"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3"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row>
    <row r="14" spans="1:19" s="15" customFormat="1" ht="15.75" x14ac:dyDescent="0.2">
      <c r="A14" s="231"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4" s="231"/>
      <c r="C14" s="231"/>
      <c r="D14" s="231"/>
      <c r="E14" s="231"/>
      <c r="F14" s="231"/>
      <c r="G14" s="231"/>
      <c r="H14" s="231"/>
      <c r="I14" s="231"/>
      <c r="J14" s="231"/>
      <c r="K14" s="231"/>
      <c r="L14" s="231"/>
      <c r="M14" s="231"/>
      <c r="N14" s="231"/>
      <c r="O14" s="231"/>
      <c r="P14" s="231"/>
      <c r="Q14" s="231"/>
      <c r="R14" s="231"/>
      <c r="S14" s="231"/>
    </row>
    <row r="15" spans="1:19" s="15"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5" customFormat="1" ht="15" customHeight="1" x14ac:dyDescent="0.2">
      <c r="A16" s="234"/>
      <c r="B16" s="234"/>
      <c r="C16" s="234"/>
      <c r="D16" s="234"/>
      <c r="E16" s="234"/>
      <c r="F16" s="234"/>
      <c r="G16" s="234"/>
      <c r="H16" s="234"/>
      <c r="I16" s="234"/>
      <c r="J16" s="234"/>
      <c r="K16" s="234"/>
      <c r="L16" s="234"/>
      <c r="M16" s="234"/>
      <c r="N16" s="234"/>
      <c r="O16" s="234"/>
      <c r="P16" s="234"/>
      <c r="Q16" s="234"/>
      <c r="R16" s="234"/>
      <c r="S16" s="234"/>
    </row>
    <row r="17" spans="1:19" s="15"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5"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5" customFormat="1" ht="54" customHeight="1" x14ac:dyDescent="0.2">
      <c r="A19" s="232" t="s">
        <v>9</v>
      </c>
      <c r="B19" s="232" t="s">
        <v>63</v>
      </c>
      <c r="C19" s="236"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5" customFormat="1" ht="180.75" customHeight="1" x14ac:dyDescent="0.2">
      <c r="A20" s="232"/>
      <c r="B20" s="232"/>
      <c r="C20" s="237"/>
      <c r="D20" s="232"/>
      <c r="E20" s="232"/>
      <c r="F20" s="232"/>
      <c r="G20" s="232"/>
      <c r="H20" s="232"/>
      <c r="I20" s="232"/>
      <c r="J20" s="232"/>
      <c r="K20" s="232"/>
      <c r="L20" s="232"/>
      <c r="M20" s="232"/>
      <c r="N20" s="232"/>
      <c r="O20" s="232"/>
      <c r="P20" s="232"/>
      <c r="Q20" s="29" t="s">
        <v>80</v>
      </c>
      <c r="R20" s="30" t="s">
        <v>81</v>
      </c>
      <c r="S20" s="233"/>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82</v>
      </c>
      <c r="C22" s="19" t="s">
        <v>82</v>
      </c>
      <c r="D22" s="19" t="s">
        <v>82</v>
      </c>
      <c r="E22" s="19" t="s">
        <v>82</v>
      </c>
      <c r="F22" s="19" t="s">
        <v>82</v>
      </c>
      <c r="G22" s="19" t="s">
        <v>82</v>
      </c>
      <c r="H22" s="19" t="s">
        <v>82</v>
      </c>
      <c r="I22" s="19" t="s">
        <v>82</v>
      </c>
      <c r="J22" s="19" t="s">
        <v>82</v>
      </c>
      <c r="K22" s="19" t="s">
        <v>82</v>
      </c>
      <c r="L22" s="19" t="s">
        <v>82</v>
      </c>
      <c r="M22" s="19" t="s">
        <v>82</v>
      </c>
      <c r="N22" s="19" t="s">
        <v>82</v>
      </c>
      <c r="O22" s="19" t="s">
        <v>82</v>
      </c>
      <c r="P22" s="19" t="s">
        <v>82</v>
      </c>
      <c r="Q22" s="19" t="s">
        <v>82</v>
      </c>
      <c r="R22" s="19" t="s">
        <v>82</v>
      </c>
      <c r="S22" s="19" t="s">
        <v>82</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8CC3-12BA-41FE-A574-417C9236AB35}">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9" t="str">
        <f>'1. паспорт местоположение'!$A$5</f>
        <v>Год раскрытия информации: 2025 год</v>
      </c>
      <c r="B6" s="229"/>
      <c r="C6" s="229"/>
      <c r="D6" s="229"/>
      <c r="E6" s="229"/>
      <c r="F6" s="229"/>
      <c r="G6" s="229"/>
      <c r="H6" s="229"/>
      <c r="I6" s="229"/>
      <c r="J6" s="229"/>
      <c r="K6" s="229"/>
      <c r="L6" s="229"/>
      <c r="M6" s="229"/>
      <c r="N6" s="229"/>
      <c r="O6" s="229"/>
      <c r="P6" s="229"/>
      <c r="Q6" s="229"/>
      <c r="R6" s="229"/>
      <c r="S6" s="229"/>
      <c r="T6" s="229"/>
    </row>
    <row r="7" spans="1:20" s="3" customFormat="1" x14ac:dyDescent="0.2">
      <c r="A7" s="6"/>
    </row>
    <row r="8" spans="1:20" s="3"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3"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3" customFormat="1" ht="18.75" customHeight="1" x14ac:dyDescent="0.2">
      <c r="A10" s="231" t="s">
        <v>4</v>
      </c>
      <c r="B10" s="231"/>
      <c r="C10" s="231"/>
      <c r="D10" s="231"/>
      <c r="E10" s="231"/>
      <c r="F10" s="231"/>
      <c r="G10" s="231"/>
      <c r="H10" s="231"/>
      <c r="I10" s="231"/>
      <c r="J10" s="231"/>
      <c r="K10" s="231"/>
      <c r="L10" s="231"/>
      <c r="M10" s="231"/>
      <c r="N10" s="231"/>
      <c r="O10" s="231"/>
      <c r="P10" s="231"/>
      <c r="Q10" s="231"/>
      <c r="R10" s="231"/>
      <c r="S10" s="231"/>
      <c r="T10" s="231"/>
    </row>
    <row r="11" spans="1:20" s="3"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3"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3" customFormat="1" ht="18.75" customHeight="1" x14ac:dyDescent="0.2">
      <c r="A13" s="231" t="str">
        <f>'1. паспорт местоположение'!$A$12</f>
        <v>O_СГЭС_31</v>
      </c>
      <c r="B13" s="231"/>
      <c r="C13" s="231"/>
      <c r="D13" s="231"/>
      <c r="E13" s="231"/>
      <c r="F13" s="231"/>
      <c r="G13" s="231"/>
      <c r="H13" s="231"/>
      <c r="I13" s="231"/>
      <c r="J13" s="231"/>
      <c r="K13" s="231"/>
      <c r="L13" s="231"/>
      <c r="M13" s="231"/>
      <c r="N13" s="231"/>
      <c r="O13" s="231"/>
      <c r="P13" s="231"/>
      <c r="Q13" s="231"/>
      <c r="R13" s="231"/>
      <c r="S13" s="231"/>
      <c r="T13" s="231"/>
    </row>
    <row r="14" spans="1:20" s="3"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3"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5" customFormat="1" ht="45" customHeight="1" x14ac:dyDescent="0.2">
      <c r="A16" s="225"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6" s="225"/>
      <c r="C16" s="225"/>
      <c r="D16" s="225"/>
      <c r="E16" s="225"/>
      <c r="F16" s="225"/>
      <c r="G16" s="225"/>
      <c r="H16" s="225"/>
      <c r="I16" s="225"/>
      <c r="J16" s="225"/>
      <c r="K16" s="225"/>
      <c r="L16" s="225"/>
      <c r="M16" s="225"/>
      <c r="N16" s="225"/>
      <c r="O16" s="225"/>
      <c r="P16" s="225"/>
      <c r="Q16" s="225"/>
      <c r="R16" s="225"/>
      <c r="S16" s="225"/>
      <c r="T16" s="225"/>
    </row>
    <row r="17" spans="1:20" s="15"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5"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15"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5"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6" t="s">
        <v>97</v>
      </c>
      <c r="R22" s="36" t="s">
        <v>98</v>
      </c>
      <c r="S22" s="36" t="s">
        <v>99</v>
      </c>
      <c r="T22" s="36" t="s">
        <v>100</v>
      </c>
    </row>
    <row r="23" spans="1:20" ht="51.75" customHeight="1" x14ac:dyDescent="0.25">
      <c r="A23" s="240"/>
      <c r="B23" s="36" t="s">
        <v>101</v>
      </c>
      <c r="C23" s="36" t="s">
        <v>102</v>
      </c>
      <c r="D23" s="241"/>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3399E-82E3-4726-83FC-A0D8191EA5C4}">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3"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31" t="str">
        <f>'1. паспорт местоположение'!$A$12</f>
        <v>O_СГЭС_31</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3"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31"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5"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5" customFormat="1" ht="21" customHeight="1" x14ac:dyDescent="0.25"/>
    <row r="21" spans="1:27" ht="15.75" customHeight="1" x14ac:dyDescent="0.25">
      <c r="A21" s="246" t="s">
        <v>9</v>
      </c>
      <c r="B21" s="242" t="s">
        <v>117</v>
      </c>
      <c r="C21" s="243"/>
      <c r="D21" s="242" t="s">
        <v>118</v>
      </c>
      <c r="E21" s="243"/>
      <c r="F21" s="249" t="s">
        <v>72</v>
      </c>
      <c r="G21" s="250"/>
      <c r="H21" s="250"/>
      <c r="I21" s="251"/>
      <c r="J21" s="246" t="s">
        <v>119</v>
      </c>
      <c r="K21" s="242" t="s">
        <v>120</v>
      </c>
      <c r="L21" s="243"/>
      <c r="M21" s="242" t="s">
        <v>121</v>
      </c>
      <c r="N21" s="243"/>
      <c r="O21" s="242" t="s">
        <v>122</v>
      </c>
      <c r="P21" s="243"/>
      <c r="Q21" s="242" t="s">
        <v>123</v>
      </c>
      <c r="R21" s="243"/>
      <c r="S21" s="246" t="s">
        <v>124</v>
      </c>
      <c r="T21" s="246" t="s">
        <v>125</v>
      </c>
      <c r="U21" s="246" t="s">
        <v>126</v>
      </c>
      <c r="V21" s="242" t="s">
        <v>127</v>
      </c>
      <c r="W21" s="243"/>
      <c r="X21" s="249" t="s">
        <v>95</v>
      </c>
      <c r="Y21" s="250"/>
      <c r="Z21" s="249" t="s">
        <v>96</v>
      </c>
      <c r="AA21" s="250"/>
    </row>
    <row r="22" spans="1:27" ht="216" customHeight="1" x14ac:dyDescent="0.25">
      <c r="A22" s="248"/>
      <c r="B22" s="244"/>
      <c r="C22" s="245"/>
      <c r="D22" s="244"/>
      <c r="E22" s="245"/>
      <c r="F22" s="249" t="s">
        <v>128</v>
      </c>
      <c r="G22" s="251"/>
      <c r="H22" s="249" t="s">
        <v>129</v>
      </c>
      <c r="I22" s="251"/>
      <c r="J22" s="247"/>
      <c r="K22" s="244"/>
      <c r="L22" s="245"/>
      <c r="M22" s="244"/>
      <c r="N22" s="245"/>
      <c r="O22" s="244"/>
      <c r="P22" s="245"/>
      <c r="Q22" s="244"/>
      <c r="R22" s="245"/>
      <c r="S22" s="247"/>
      <c r="T22" s="247"/>
      <c r="U22" s="247"/>
      <c r="V22" s="244"/>
      <c r="W22" s="245"/>
      <c r="X22" s="36" t="s">
        <v>97</v>
      </c>
      <c r="Y22" s="36" t="s">
        <v>98</v>
      </c>
      <c r="Z22" s="36" t="s">
        <v>99</v>
      </c>
      <c r="AA22" s="36" t="s">
        <v>100</v>
      </c>
    </row>
    <row r="23" spans="1:27" ht="60" customHeight="1" x14ac:dyDescent="0.25">
      <c r="A23" s="247"/>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E946-4896-4C6E-B251-60B4DCE57478}">
  <sheetPr codeName="Лист7">
    <pageSetUpPr fitToPage="1"/>
  </sheetPr>
  <dimension ref="A1:C30"/>
  <sheetViews>
    <sheetView tabSelected="1" view="pageBreakPreview" topLeftCell="A19" zoomScale="85" zoomScaleSheetLayoutView="85" workbookViewId="0">
      <selection activeCell="C28" sqref="C28"/>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29" t="str">
        <f>'1. паспорт местоположение'!$A$5:$C$5</f>
        <v>Год раскрытия информации: 2025 год</v>
      </c>
      <c r="B5" s="254"/>
      <c r="C5" s="254"/>
    </row>
    <row r="6" spans="1:3" s="2" customFormat="1" ht="15.75" x14ac:dyDescent="0.2">
      <c r="A6" s="49"/>
      <c r="B6" s="49"/>
      <c r="C6" s="49"/>
    </row>
    <row r="7" spans="1:3" s="2" customFormat="1" ht="18.75" x14ac:dyDescent="0.2">
      <c r="A7" s="256" t="s">
        <v>130</v>
      </c>
      <c r="B7" s="254"/>
      <c r="C7" s="254"/>
    </row>
    <row r="8" spans="1:3" s="2" customFormat="1" ht="15.75" x14ac:dyDescent="0.2">
      <c r="A8" s="49"/>
      <c r="B8" s="49"/>
      <c r="C8" s="49"/>
    </row>
    <row r="9" spans="1:3" s="2" customFormat="1" ht="18.75" x14ac:dyDescent="0.2">
      <c r="A9" s="257" t="s">
        <v>4</v>
      </c>
      <c r="B9" s="254"/>
      <c r="C9" s="254"/>
    </row>
    <row r="10" spans="1:3" s="2" customFormat="1" ht="15.75" x14ac:dyDescent="0.2">
      <c r="A10" s="254" t="s">
        <v>131</v>
      </c>
      <c r="B10" s="254"/>
      <c r="C10" s="254"/>
    </row>
    <row r="11" spans="1:3" s="2" customFormat="1" ht="15.75" x14ac:dyDescent="0.2">
      <c r="A11" s="49"/>
      <c r="B11" s="49"/>
      <c r="C11" s="49"/>
    </row>
    <row r="12" spans="1:3" s="2" customFormat="1" ht="18.75" x14ac:dyDescent="0.2">
      <c r="A12" s="257" t="str">
        <f>'1. паспорт местоположение'!$A$12</f>
        <v>O_СГЭС_31</v>
      </c>
      <c r="B12" s="254"/>
      <c r="C12" s="254"/>
    </row>
    <row r="13" spans="1:3" s="2" customFormat="1" ht="15.75" x14ac:dyDescent="0.2">
      <c r="A13" s="254" t="s">
        <v>132</v>
      </c>
      <c r="B13" s="254"/>
      <c r="C13" s="254"/>
    </row>
    <row r="14" spans="1:3" s="2" customFormat="1" ht="15.75" x14ac:dyDescent="0.2">
      <c r="A14" s="49"/>
      <c r="B14" s="49"/>
      <c r="C14" s="49"/>
    </row>
    <row r="15" spans="1:3" s="50" customFormat="1" ht="75" customHeight="1" x14ac:dyDescent="0.2">
      <c r="A15" s="252"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53"/>
      <c r="C15" s="253"/>
    </row>
    <row r="16" spans="1:3" s="50" customFormat="1" ht="15.75" x14ac:dyDescent="0.2">
      <c r="A16" s="254" t="s">
        <v>133</v>
      </c>
      <c r="B16" s="254"/>
      <c r="C16" s="254"/>
    </row>
    <row r="17" spans="1:3" s="50" customFormat="1" ht="15.75" x14ac:dyDescent="0.2">
      <c r="A17" s="49"/>
      <c r="B17" s="49"/>
      <c r="C17" s="49"/>
    </row>
    <row r="18" spans="1:3" s="50" customFormat="1" ht="15.75" x14ac:dyDescent="0.2">
      <c r="A18" s="255" t="s">
        <v>134</v>
      </c>
      <c r="B18" s="254"/>
      <c r="C18" s="254"/>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54.75" customHeight="1" x14ac:dyDescent="0.2">
      <c r="A22" s="53" t="s">
        <v>12</v>
      </c>
      <c r="B22" s="54" t="s">
        <v>135</v>
      </c>
      <c r="C22" s="27" t="s">
        <v>523</v>
      </c>
    </row>
    <row r="23" spans="1:3" ht="42.75" customHeight="1" x14ac:dyDescent="0.25">
      <c r="A23" s="53" t="s">
        <v>14</v>
      </c>
      <c r="B23" s="54" t="s">
        <v>136</v>
      </c>
      <c r="C23" s="27" t="str">
        <f>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row>
    <row r="24" spans="1:3" ht="63" customHeight="1" x14ac:dyDescent="0.25">
      <c r="A24" s="53" t="s">
        <v>16</v>
      </c>
      <c r="B24" s="54" t="s">
        <v>137</v>
      </c>
      <c r="C24" s="27" t="s">
        <v>542</v>
      </c>
    </row>
    <row r="25" spans="1:3" ht="63" customHeight="1" x14ac:dyDescent="0.25">
      <c r="A25" s="53" t="s">
        <v>18</v>
      </c>
      <c r="B25" s="54" t="s">
        <v>138</v>
      </c>
      <c r="C25" s="27" t="s">
        <v>188</v>
      </c>
    </row>
    <row r="26" spans="1:3" ht="42.75" customHeight="1" x14ac:dyDescent="0.25">
      <c r="A26" s="53" t="s">
        <v>20</v>
      </c>
      <c r="B26" s="54" t="s">
        <v>139</v>
      </c>
      <c r="C26" s="27" t="s">
        <v>528</v>
      </c>
    </row>
    <row r="27" spans="1:3" ht="42.75" customHeight="1" x14ac:dyDescent="0.25">
      <c r="A27" s="53" t="s">
        <v>22</v>
      </c>
      <c r="B27" s="54" t="s">
        <v>140</v>
      </c>
      <c r="C27" s="27" t="s">
        <v>556</v>
      </c>
    </row>
    <row r="28" spans="1:3" ht="42.75" customHeight="1" x14ac:dyDescent="0.25">
      <c r="A28" s="53" t="s">
        <v>24</v>
      </c>
      <c r="B28" s="54" t="s">
        <v>141</v>
      </c>
      <c r="C28" s="27">
        <v>2024</v>
      </c>
    </row>
    <row r="29" spans="1:3" ht="42.75" customHeight="1" x14ac:dyDescent="0.25">
      <c r="A29" s="53" t="s">
        <v>26</v>
      </c>
      <c r="B29" s="51" t="s">
        <v>142</v>
      </c>
      <c r="C29" s="27">
        <v>2024</v>
      </c>
    </row>
    <row r="30" spans="1:3" ht="42.75" customHeight="1" x14ac:dyDescent="0.25">
      <c r="A30" s="53" t="s">
        <v>28</v>
      </c>
      <c r="B30" s="51" t="s">
        <v>143</v>
      </c>
      <c r="C30" s="27"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BEDC-080D-4A4F-93A8-F67EB015F4E1}">
  <sheetPr codeName="Лист8">
    <pageSetUpPr fitToPage="1"/>
  </sheetPr>
  <dimension ref="A1:AB28"/>
  <sheetViews>
    <sheetView zoomScale="55" zoomScaleNormal="55" zoomScaleSheetLayoutView="80" workbookViewId="0">
      <selection activeCell="A22" sqref="A22:Z22"/>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0"/>
      <c r="AB6" s="10"/>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0"/>
      <c r="AB7" s="10"/>
    </row>
    <row r="8" spans="1:28" ht="15.75" x14ac:dyDescent="0.25">
      <c r="A8" s="231" t="s">
        <v>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1"/>
      <c r="AB8" s="11"/>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3"/>
      <c r="AB9" s="13"/>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0"/>
      <c r="AB10" s="10"/>
    </row>
    <row r="11" spans="1:28" ht="15.75" x14ac:dyDescent="0.25">
      <c r="A11" s="231" t="str">
        <f>'1. паспорт местоположение'!$A$12</f>
        <v>O_СГЭС_31</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1"/>
      <c r="AB11" s="11"/>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3"/>
      <c r="AB12" s="13"/>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6"/>
      <c r="AB13" s="56"/>
    </row>
    <row r="14" spans="1:28" ht="33.75" customHeight="1" x14ac:dyDescent="0.25">
      <c r="A14" s="231"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1"/>
      <c r="AB14" s="11"/>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3"/>
      <c r="AB15" s="13"/>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57"/>
      <c r="AB16" s="57"/>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57"/>
      <c r="AB17" s="57"/>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57"/>
      <c r="AB18" s="57"/>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57"/>
      <c r="AB19" s="57"/>
    </row>
    <row r="20" spans="1:2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57"/>
      <c r="AB20" s="57"/>
    </row>
    <row r="21" spans="1:28"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57"/>
      <c r="AB21" s="57"/>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8"/>
      <c r="AB22" s="58"/>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4F7-0175-408E-9842-A83B0770C2BB}">
  <sheetPr codeName="Лист9">
    <pageSetUpPr fitToPage="1"/>
  </sheetPr>
  <dimension ref="A1:AB22"/>
  <sheetViews>
    <sheetView zoomScale="55" zoomScaleNormal="55" workbookViewId="0">
      <selection activeCell="A18" sqref="A18:O18"/>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9" t="str">
        <f>'1. паспорт местоположение'!$A$5:$C$5</f>
        <v>Год раскрытия информации: 2025 год</v>
      </c>
      <c r="B5" s="229"/>
      <c r="C5" s="229"/>
      <c r="D5" s="229"/>
      <c r="E5" s="229"/>
      <c r="F5" s="229"/>
      <c r="G5" s="229"/>
      <c r="H5" s="229"/>
      <c r="I5" s="229"/>
      <c r="J5" s="229"/>
      <c r="K5" s="229"/>
      <c r="L5" s="229"/>
      <c r="M5" s="229"/>
      <c r="N5" s="229"/>
      <c r="O5" s="229"/>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30" t="s">
        <v>3</v>
      </c>
      <c r="B7" s="230"/>
      <c r="C7" s="230"/>
      <c r="D7" s="230"/>
      <c r="E7" s="230"/>
      <c r="F7" s="230"/>
      <c r="G7" s="230"/>
      <c r="H7" s="230"/>
      <c r="I7" s="230"/>
      <c r="J7" s="230"/>
      <c r="K7" s="230"/>
      <c r="L7" s="230"/>
      <c r="M7" s="230"/>
      <c r="N7" s="230"/>
      <c r="O7" s="230"/>
      <c r="P7" s="10"/>
      <c r="Q7" s="10"/>
      <c r="R7" s="10"/>
      <c r="S7" s="10"/>
      <c r="T7" s="10"/>
      <c r="U7" s="10"/>
      <c r="V7" s="10"/>
      <c r="W7" s="10"/>
      <c r="X7" s="10"/>
      <c r="Y7" s="10"/>
      <c r="Z7" s="10"/>
    </row>
    <row r="8" spans="1:28" s="3" customFormat="1" ht="18.75" x14ac:dyDescent="0.2">
      <c r="A8" s="230"/>
      <c r="B8" s="230"/>
      <c r="C8" s="230"/>
      <c r="D8" s="230"/>
      <c r="E8" s="230"/>
      <c r="F8" s="230"/>
      <c r="G8" s="230"/>
      <c r="H8" s="230"/>
      <c r="I8" s="230"/>
      <c r="J8" s="230"/>
      <c r="K8" s="230"/>
      <c r="L8" s="230"/>
      <c r="M8" s="230"/>
      <c r="N8" s="230"/>
      <c r="O8" s="230"/>
      <c r="P8" s="10"/>
      <c r="Q8" s="10"/>
      <c r="R8" s="10"/>
      <c r="S8" s="10"/>
      <c r="T8" s="10"/>
      <c r="U8" s="10"/>
      <c r="V8" s="10"/>
      <c r="W8" s="10"/>
      <c r="X8" s="10"/>
      <c r="Y8" s="10"/>
      <c r="Z8" s="10"/>
    </row>
    <row r="9" spans="1:28" s="3" customFormat="1" ht="18.75" x14ac:dyDescent="0.2">
      <c r="A9" s="231" t="s">
        <v>4</v>
      </c>
      <c r="B9" s="231"/>
      <c r="C9" s="231"/>
      <c r="D9" s="231"/>
      <c r="E9" s="231"/>
      <c r="F9" s="231"/>
      <c r="G9" s="231"/>
      <c r="H9" s="231"/>
      <c r="I9" s="231"/>
      <c r="J9" s="231"/>
      <c r="K9" s="231"/>
      <c r="L9" s="231"/>
      <c r="M9" s="231"/>
      <c r="N9" s="231"/>
      <c r="O9" s="231"/>
      <c r="P9" s="10"/>
      <c r="Q9" s="10"/>
      <c r="R9" s="10"/>
      <c r="S9" s="10"/>
      <c r="T9" s="10"/>
      <c r="U9" s="10"/>
      <c r="V9" s="10"/>
      <c r="W9" s="10"/>
      <c r="X9" s="10"/>
      <c r="Y9" s="10"/>
      <c r="Z9" s="10"/>
    </row>
    <row r="10" spans="1:28" s="3" customFormat="1" ht="18.75" x14ac:dyDescent="0.2">
      <c r="A10" s="226" t="s">
        <v>5</v>
      </c>
      <c r="B10" s="226"/>
      <c r="C10" s="226"/>
      <c r="D10" s="226"/>
      <c r="E10" s="226"/>
      <c r="F10" s="226"/>
      <c r="G10" s="226"/>
      <c r="H10" s="226"/>
      <c r="I10" s="226"/>
      <c r="J10" s="226"/>
      <c r="K10" s="226"/>
      <c r="L10" s="226"/>
      <c r="M10" s="226"/>
      <c r="N10" s="226"/>
      <c r="O10" s="226"/>
      <c r="P10" s="10"/>
      <c r="Q10" s="10"/>
      <c r="R10" s="10"/>
      <c r="S10" s="10"/>
      <c r="T10" s="10"/>
      <c r="U10" s="10"/>
      <c r="V10" s="10"/>
      <c r="W10" s="10"/>
      <c r="X10" s="10"/>
      <c r="Y10" s="10"/>
      <c r="Z10" s="10"/>
    </row>
    <row r="11" spans="1:28" s="3" customFormat="1" ht="18.75" x14ac:dyDescent="0.2">
      <c r="A11" s="230"/>
      <c r="B11" s="230"/>
      <c r="C11" s="230"/>
      <c r="D11" s="230"/>
      <c r="E11" s="230"/>
      <c r="F11" s="230"/>
      <c r="G11" s="230"/>
      <c r="H11" s="230"/>
      <c r="I11" s="230"/>
      <c r="J11" s="230"/>
      <c r="K11" s="230"/>
      <c r="L11" s="230"/>
      <c r="M11" s="230"/>
      <c r="N11" s="230"/>
      <c r="O11" s="230"/>
      <c r="P11" s="10"/>
      <c r="Q11" s="10"/>
      <c r="R11" s="10"/>
      <c r="S11" s="10"/>
      <c r="T11" s="10"/>
      <c r="U11" s="10"/>
      <c r="V11" s="10"/>
      <c r="W11" s="10"/>
      <c r="X11" s="10"/>
      <c r="Y11" s="10"/>
      <c r="Z11" s="10"/>
    </row>
    <row r="12" spans="1:28" s="3" customFormat="1" ht="18.75" x14ac:dyDescent="0.2">
      <c r="A12" s="231" t="str">
        <f>'1. паспорт местоположение'!$A$12</f>
        <v>O_СГЭС_31</v>
      </c>
      <c r="B12" s="231"/>
      <c r="C12" s="231"/>
      <c r="D12" s="231"/>
      <c r="E12" s="231"/>
      <c r="F12" s="231"/>
      <c r="G12" s="231"/>
      <c r="H12" s="231"/>
      <c r="I12" s="231"/>
      <c r="J12" s="231"/>
      <c r="K12" s="231"/>
      <c r="L12" s="231"/>
      <c r="M12" s="231"/>
      <c r="N12" s="231"/>
      <c r="O12" s="231"/>
      <c r="P12" s="10"/>
      <c r="Q12" s="10"/>
      <c r="R12" s="10"/>
      <c r="S12" s="10"/>
      <c r="T12" s="10"/>
      <c r="U12" s="10"/>
      <c r="V12" s="10"/>
      <c r="W12" s="10"/>
      <c r="X12" s="10"/>
      <c r="Y12" s="10"/>
      <c r="Z12" s="10"/>
    </row>
    <row r="13" spans="1:28" s="3" customFormat="1" ht="18.75" x14ac:dyDescent="0.2">
      <c r="A13" s="226" t="s">
        <v>6</v>
      </c>
      <c r="B13" s="226"/>
      <c r="C13" s="226"/>
      <c r="D13" s="226"/>
      <c r="E13" s="226"/>
      <c r="F13" s="226"/>
      <c r="G13" s="226"/>
      <c r="H13" s="226"/>
      <c r="I13" s="226"/>
      <c r="J13" s="226"/>
      <c r="K13" s="226"/>
      <c r="L13" s="226"/>
      <c r="M13" s="226"/>
      <c r="N13" s="226"/>
      <c r="O13" s="226"/>
      <c r="P13" s="10"/>
      <c r="Q13" s="10"/>
      <c r="R13" s="10"/>
      <c r="S13" s="10"/>
      <c r="T13" s="10"/>
      <c r="U13" s="10"/>
      <c r="V13" s="10"/>
      <c r="W13" s="10"/>
      <c r="X13" s="10"/>
      <c r="Y13" s="10"/>
      <c r="Z13" s="10"/>
    </row>
    <row r="14" spans="1:28" s="3" customFormat="1" ht="15.75" customHeight="1" x14ac:dyDescent="0.2">
      <c r="A14" s="234"/>
      <c r="B14" s="234"/>
      <c r="C14" s="234"/>
      <c r="D14" s="234"/>
      <c r="E14" s="234"/>
      <c r="F14" s="234"/>
      <c r="G14" s="234"/>
      <c r="H14" s="234"/>
      <c r="I14" s="234"/>
      <c r="J14" s="234"/>
      <c r="K14" s="234"/>
      <c r="L14" s="234"/>
      <c r="M14" s="234"/>
      <c r="N14" s="234"/>
      <c r="O14" s="234"/>
      <c r="P14" s="14"/>
      <c r="Q14" s="14"/>
      <c r="R14" s="14"/>
      <c r="S14" s="14"/>
      <c r="T14" s="14"/>
      <c r="U14" s="14"/>
      <c r="V14" s="14"/>
      <c r="W14" s="14"/>
      <c r="X14" s="14"/>
      <c r="Y14" s="14"/>
      <c r="Z14" s="14"/>
    </row>
    <row r="15" spans="1:28" s="15" customFormat="1" ht="45.75" customHeight="1" x14ac:dyDescent="0.2">
      <c r="A15" s="225"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25"/>
      <c r="C15" s="225"/>
      <c r="D15" s="225"/>
      <c r="E15" s="225"/>
      <c r="F15" s="225"/>
      <c r="G15" s="225"/>
      <c r="H15" s="225"/>
      <c r="I15" s="225"/>
      <c r="J15" s="225"/>
      <c r="K15" s="225"/>
      <c r="L15" s="225"/>
      <c r="M15" s="225"/>
      <c r="N15" s="225"/>
      <c r="O15" s="225"/>
      <c r="P15" s="11"/>
      <c r="Q15" s="11"/>
      <c r="R15" s="11"/>
      <c r="S15" s="11"/>
      <c r="T15" s="11"/>
      <c r="U15" s="11"/>
      <c r="V15" s="11"/>
      <c r="W15" s="11"/>
      <c r="X15" s="11"/>
      <c r="Y15" s="11"/>
      <c r="Z15" s="11"/>
    </row>
    <row r="16" spans="1:28" s="15" customFormat="1" ht="15" customHeight="1" x14ac:dyDescent="0.2">
      <c r="A16" s="226" t="s">
        <v>7</v>
      </c>
      <c r="B16" s="226"/>
      <c r="C16" s="226"/>
      <c r="D16" s="226"/>
      <c r="E16" s="226"/>
      <c r="F16" s="226"/>
      <c r="G16" s="226"/>
      <c r="H16" s="226"/>
      <c r="I16" s="226"/>
      <c r="J16" s="226"/>
      <c r="K16" s="226"/>
      <c r="L16" s="226"/>
      <c r="M16" s="226"/>
      <c r="N16" s="226"/>
      <c r="O16" s="226"/>
      <c r="P16" s="13"/>
      <c r="Q16" s="13"/>
      <c r="R16" s="13"/>
      <c r="S16" s="13"/>
      <c r="T16" s="13"/>
      <c r="U16" s="13"/>
      <c r="V16" s="13"/>
      <c r="W16" s="13"/>
      <c r="X16" s="13"/>
      <c r="Y16" s="13"/>
      <c r="Z16" s="13"/>
    </row>
    <row r="17" spans="1:26" s="15" customFormat="1" ht="15" customHeight="1" x14ac:dyDescent="0.2">
      <c r="A17" s="234"/>
      <c r="B17" s="234"/>
      <c r="C17" s="234"/>
      <c r="D17" s="234"/>
      <c r="E17" s="234"/>
      <c r="F17" s="234"/>
      <c r="G17" s="234"/>
      <c r="H17" s="234"/>
      <c r="I17" s="234"/>
      <c r="J17" s="234"/>
      <c r="K17" s="234"/>
      <c r="L17" s="234"/>
      <c r="M17" s="234"/>
      <c r="N17" s="234"/>
      <c r="O17" s="234"/>
      <c r="P17" s="14"/>
      <c r="Q17" s="14"/>
      <c r="R17" s="14"/>
      <c r="S17" s="14"/>
      <c r="T17" s="14"/>
      <c r="U17" s="14"/>
      <c r="V17" s="14"/>
      <c r="W17" s="14"/>
    </row>
    <row r="18" spans="1:26" s="15" customFormat="1" ht="91.5" customHeight="1" x14ac:dyDescent="0.2">
      <c r="A18" s="264" t="s">
        <v>171</v>
      </c>
      <c r="B18" s="264"/>
      <c r="C18" s="264"/>
      <c r="D18" s="264"/>
      <c r="E18" s="264"/>
      <c r="F18" s="264"/>
      <c r="G18" s="264"/>
      <c r="H18" s="264"/>
      <c r="I18" s="264"/>
      <c r="J18" s="264"/>
      <c r="K18" s="264"/>
      <c r="L18" s="264"/>
      <c r="M18" s="264"/>
      <c r="N18" s="264"/>
      <c r="O18" s="264"/>
      <c r="P18" s="16"/>
      <c r="Q18" s="16"/>
      <c r="R18" s="16"/>
      <c r="S18" s="16"/>
      <c r="T18" s="16"/>
      <c r="U18" s="16"/>
      <c r="V18" s="16"/>
      <c r="W18" s="16"/>
      <c r="X18" s="16"/>
      <c r="Y18" s="16"/>
      <c r="Z18" s="16"/>
    </row>
    <row r="19" spans="1:26" s="15" customFormat="1" ht="78" customHeight="1" x14ac:dyDescent="0.2">
      <c r="A19" s="232" t="s">
        <v>9</v>
      </c>
      <c r="B19" s="232" t="s">
        <v>172</v>
      </c>
      <c r="C19" s="232" t="s">
        <v>173</v>
      </c>
      <c r="D19" s="232" t="s">
        <v>174</v>
      </c>
      <c r="E19" s="265" t="s">
        <v>175</v>
      </c>
      <c r="F19" s="266"/>
      <c r="G19" s="266"/>
      <c r="H19" s="266"/>
      <c r="I19" s="267"/>
      <c r="J19" s="232" t="s">
        <v>176</v>
      </c>
      <c r="K19" s="232"/>
      <c r="L19" s="232"/>
      <c r="M19" s="232"/>
      <c r="N19" s="232"/>
      <c r="O19" s="232"/>
      <c r="P19" s="14"/>
      <c r="Q19" s="14"/>
      <c r="R19" s="14"/>
      <c r="S19" s="14"/>
      <c r="T19" s="14"/>
      <c r="U19" s="14"/>
      <c r="V19" s="14"/>
      <c r="W19" s="14"/>
    </row>
    <row r="20" spans="1:26" s="15" customFormat="1" ht="51" customHeight="1" x14ac:dyDescent="0.2">
      <c r="A20" s="232"/>
      <c r="B20" s="232"/>
      <c r="C20" s="232"/>
      <c r="D20" s="232"/>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62CD7-D83E-4927-A822-6A284758A11C}">
  <sheetPr codeName="Лист10">
    <pageSetUpPr fitToPage="1"/>
  </sheetPr>
  <dimension ref="A1:W101"/>
  <sheetViews>
    <sheetView view="pageBreakPreview" topLeftCell="A5" zoomScale="71" zoomScaleNormal="50" zoomScaleSheetLayoutView="71" zoomScalePageLayoutView="10" workbookViewId="0">
      <selection activeCell="B29" sqref="B29"/>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row>
    <row r="6" spans="1:19" s="3" customFormat="1" ht="15.75" x14ac:dyDescent="0.2">
      <c r="A6" s="12"/>
      <c r="B6" s="12"/>
      <c r="C6" s="12"/>
      <c r="D6" s="12"/>
      <c r="E6" s="12"/>
      <c r="F6" s="12"/>
      <c r="G6" s="12"/>
      <c r="H6" s="12"/>
      <c r="I6" s="12"/>
      <c r="J6" s="12"/>
      <c r="K6" s="12"/>
      <c r="L6" s="12"/>
      <c r="M6" s="12"/>
    </row>
    <row r="7" spans="1:19" s="3" customFormat="1" ht="20.25" x14ac:dyDescent="0.2">
      <c r="A7" s="273" t="s">
        <v>3</v>
      </c>
      <c r="B7" s="273"/>
      <c r="C7" s="273"/>
      <c r="D7" s="273"/>
      <c r="E7" s="273"/>
      <c r="F7" s="273"/>
      <c r="G7" s="273"/>
      <c r="H7" s="273"/>
      <c r="I7" s="273"/>
      <c r="J7" s="273"/>
      <c r="K7" s="273"/>
      <c r="L7" s="273"/>
      <c r="M7" s="273"/>
      <c r="N7" s="273"/>
      <c r="O7" s="273"/>
      <c r="P7" s="273"/>
      <c r="Q7" s="273"/>
      <c r="R7" s="273"/>
      <c r="S7" s="273"/>
    </row>
    <row r="8" spans="1:19" s="3" customFormat="1" ht="15.75" x14ac:dyDescent="0.2">
      <c r="A8" s="12"/>
      <c r="B8" s="12"/>
      <c r="C8" s="12"/>
      <c r="D8" s="12"/>
      <c r="E8" s="12"/>
      <c r="F8" s="12"/>
      <c r="G8" s="12"/>
      <c r="H8" s="12"/>
      <c r="I8" s="12"/>
      <c r="J8" s="12"/>
      <c r="K8" s="12"/>
      <c r="L8" s="12"/>
      <c r="M8" s="12"/>
    </row>
    <row r="9" spans="1:19" s="3" customFormat="1" ht="18.75" customHeight="1" x14ac:dyDescent="0.2">
      <c r="A9" s="228" t="s">
        <v>4</v>
      </c>
      <c r="B9" s="228"/>
      <c r="C9" s="228"/>
      <c r="D9" s="228"/>
      <c r="E9" s="228"/>
      <c r="F9" s="228"/>
      <c r="G9" s="228"/>
      <c r="H9" s="228"/>
      <c r="I9" s="228"/>
      <c r="J9" s="228"/>
      <c r="K9" s="228"/>
      <c r="L9" s="228"/>
      <c r="M9" s="228"/>
      <c r="N9" s="228"/>
      <c r="O9" s="228"/>
      <c r="P9" s="228"/>
      <c r="Q9" s="228"/>
      <c r="R9" s="228"/>
      <c r="S9" s="228"/>
    </row>
    <row r="10" spans="1:19" s="3"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74" t="str">
        <f>'1. паспорт местоположение'!$A$12</f>
        <v>O_СГЭС_31</v>
      </c>
      <c r="B12" s="274"/>
      <c r="C12" s="274"/>
      <c r="D12" s="274"/>
      <c r="E12" s="274"/>
      <c r="F12" s="274"/>
      <c r="G12" s="274"/>
      <c r="H12" s="274"/>
      <c r="I12" s="274"/>
      <c r="J12" s="274"/>
      <c r="K12" s="274"/>
      <c r="L12" s="274"/>
      <c r="M12" s="274"/>
      <c r="N12" s="274"/>
      <c r="O12" s="274"/>
      <c r="P12" s="274"/>
      <c r="Q12" s="274"/>
      <c r="R12" s="274"/>
      <c r="S12" s="274"/>
    </row>
    <row r="13" spans="1:19" s="3"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70"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70"/>
      <c r="C15" s="270"/>
      <c r="D15" s="270"/>
      <c r="E15" s="270"/>
      <c r="F15" s="270"/>
      <c r="G15" s="270"/>
      <c r="H15" s="270"/>
      <c r="I15" s="270"/>
      <c r="J15" s="270"/>
      <c r="K15" s="270"/>
      <c r="L15" s="270"/>
      <c r="M15" s="270"/>
      <c r="N15" s="270"/>
      <c r="O15" s="270"/>
      <c r="P15" s="270"/>
      <c r="Q15" s="270"/>
      <c r="R15" s="270"/>
      <c r="S15" s="270"/>
    </row>
    <row r="16" spans="1:19" s="15"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5"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256302.36</v>
      </c>
      <c r="C25" s="50"/>
      <c r="D25" s="271"/>
      <c r="E25" s="271"/>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68" t="s">
        <v>194</v>
      </c>
      <c r="E26" s="268"/>
      <c r="F26" s="268"/>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3</v>
      </c>
      <c r="C27" s="50"/>
      <c r="D27" s="268" t="s">
        <v>196</v>
      </c>
      <c r="E27" s="268"/>
      <c r="F27" s="268"/>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69" t="s">
        <v>198</v>
      </c>
      <c r="E28" s="269"/>
      <c r="F28" s="269"/>
      <c r="G28" s="85">
        <f>IFERROR(IF(B92=0,0,INDEX(A1:W100,86,MATCH(B92+15,45:45,0))),0)</f>
        <v>18365632.307938974</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85434.12</v>
      </c>
      <c r="E65" s="113">
        <f t="shared" si="10"/>
        <v>85434.12</v>
      </c>
      <c r="F65" s="113">
        <f t="shared" si="10"/>
        <v>85434.12</v>
      </c>
      <c r="G65" s="113">
        <f t="shared" si="10"/>
        <v>0</v>
      </c>
      <c r="H65" s="113">
        <f t="shared" si="10"/>
        <v>0</v>
      </c>
      <c r="I65" s="113">
        <f t="shared" si="10"/>
        <v>0</v>
      </c>
      <c r="J65" s="113">
        <f t="shared" si="10"/>
        <v>0</v>
      </c>
      <c r="K65" s="113">
        <f t="shared" si="10"/>
        <v>0</v>
      </c>
      <c r="L65" s="113">
        <f t="shared" si="10"/>
        <v>0</v>
      </c>
      <c r="M65" s="113">
        <f t="shared" si="10"/>
        <v>0</v>
      </c>
      <c r="N65" s="113">
        <f t="shared" si="10"/>
        <v>0</v>
      </c>
      <c r="O65" s="113">
        <f t="shared" si="10"/>
        <v>0</v>
      </c>
      <c r="P65" s="113">
        <f t="shared" si="10"/>
        <v>0</v>
      </c>
      <c r="Q65" s="113">
        <f t="shared" si="10"/>
        <v>0</v>
      </c>
      <c r="R65" s="113">
        <f t="shared" si="10"/>
        <v>0</v>
      </c>
      <c r="S65" s="113">
        <f t="shared" si="10"/>
        <v>0</v>
      </c>
      <c r="T65" s="113">
        <f t="shared" si="10"/>
        <v>0</v>
      </c>
      <c r="U65" s="113">
        <f t="shared" si="10"/>
        <v>0</v>
      </c>
      <c r="V65" s="113">
        <f t="shared" si="10"/>
        <v>0</v>
      </c>
      <c r="W65" s="113">
        <f t="shared" si="10"/>
        <v>0</v>
      </c>
    </row>
    <row r="66" spans="1:23" ht="11.25" customHeight="1" x14ac:dyDescent="0.25">
      <c r="A66" s="78" t="s">
        <v>236</v>
      </c>
      <c r="B66" s="113">
        <f>IF(AND(B45&gt;$B$92,B45&lt;=$B$92+$B$27),B65,0)</f>
        <v>0</v>
      </c>
      <c r="C66" s="113">
        <f t="shared" ref="C66:W66" si="11">IF(AND(C45&gt;$B$92,C45&lt;=$B$92+$B$27),C65+B66,0)</f>
        <v>0</v>
      </c>
      <c r="D66" s="113">
        <f t="shared" si="11"/>
        <v>85434.12</v>
      </c>
      <c r="E66" s="113">
        <f t="shared" si="11"/>
        <v>170868.24</v>
      </c>
      <c r="F66" s="113">
        <f t="shared" si="11"/>
        <v>256302.36</v>
      </c>
      <c r="G66" s="113">
        <f t="shared" si="11"/>
        <v>0</v>
      </c>
      <c r="H66" s="113">
        <f t="shared" si="11"/>
        <v>0</v>
      </c>
      <c r="I66" s="113">
        <f t="shared" si="11"/>
        <v>0</v>
      </c>
      <c r="J66" s="113">
        <f t="shared" si="11"/>
        <v>0</v>
      </c>
      <c r="K66" s="113">
        <f t="shared" si="11"/>
        <v>0</v>
      </c>
      <c r="L66" s="113">
        <f t="shared" si="11"/>
        <v>0</v>
      </c>
      <c r="M66" s="113">
        <f t="shared" si="11"/>
        <v>0</v>
      </c>
      <c r="N66" s="113">
        <f t="shared" si="11"/>
        <v>0</v>
      </c>
      <c r="O66" s="113">
        <f t="shared" si="11"/>
        <v>0</v>
      </c>
      <c r="P66" s="113">
        <f t="shared" si="11"/>
        <v>0</v>
      </c>
      <c r="Q66" s="113">
        <f t="shared" si="11"/>
        <v>0</v>
      </c>
      <c r="R66" s="113">
        <f t="shared" si="11"/>
        <v>0</v>
      </c>
      <c r="S66" s="113">
        <f t="shared" si="11"/>
        <v>0</v>
      </c>
      <c r="T66" s="113">
        <f t="shared" si="11"/>
        <v>0</v>
      </c>
      <c r="U66" s="113">
        <f t="shared" si="11"/>
        <v>0</v>
      </c>
      <c r="V66" s="113">
        <f t="shared" si="11"/>
        <v>0</v>
      </c>
      <c r="W66" s="113">
        <f t="shared" si="11"/>
        <v>0</v>
      </c>
    </row>
    <row r="67" spans="1:23" ht="25.5" customHeight="1" x14ac:dyDescent="0.25">
      <c r="A67" s="114" t="s">
        <v>237</v>
      </c>
      <c r="B67" s="111">
        <f t="shared" ref="B67:W67" si="12">B64-B65</f>
        <v>0</v>
      </c>
      <c r="C67" s="111">
        <f t="shared" si="12"/>
        <v>1867174.4212495829</v>
      </c>
      <c r="D67" s="111">
        <f>D64-D65</f>
        <v>1912596.5044626901</v>
      </c>
      <c r="E67" s="111">
        <f t="shared" si="12"/>
        <v>2108322.4388319692</v>
      </c>
      <c r="F67" s="111">
        <f t="shared" si="12"/>
        <v>2323522.7166346237</v>
      </c>
      <c r="G67" s="111">
        <f t="shared" si="12"/>
        <v>2645596.6217421424</v>
      </c>
      <c r="H67" s="111">
        <f t="shared" si="12"/>
        <v>2905841.7955378252</v>
      </c>
      <c r="I67" s="111">
        <f t="shared" si="12"/>
        <v>3192079.6670935489</v>
      </c>
      <c r="J67" s="111">
        <f t="shared" si="12"/>
        <v>3506941.8381863073</v>
      </c>
      <c r="K67" s="111">
        <f t="shared" si="12"/>
        <v>3853329.448883425</v>
      </c>
      <c r="L67" s="111">
        <f t="shared" si="12"/>
        <v>4234441.0531996712</v>
      </c>
      <c r="M67" s="111">
        <f t="shared" si="12"/>
        <v>4653803.4006184675</v>
      </c>
      <c r="N67" s="111">
        <f t="shared" si="12"/>
        <v>5115305.4283400392</v>
      </c>
      <c r="O67" s="111">
        <f t="shared" si="12"/>
        <v>5623235.8012666684</v>
      </c>
      <c r="P67" s="111">
        <f t="shared" si="12"/>
        <v>6182324.3722862815</v>
      </c>
      <c r="Q67" s="111">
        <f t="shared" si="12"/>
        <v>6797787.9747315086</v>
      </c>
      <c r="R67" s="111">
        <f t="shared" si="12"/>
        <v>7475381.002372345</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1912596.5044626901</v>
      </c>
      <c r="E69" s="110">
        <f>E67+E68</f>
        <v>2108322.4388319692</v>
      </c>
      <c r="F69" s="110">
        <f t="shared" ref="F69:W69" si="14">F67-F68</f>
        <v>2323522.7166346237</v>
      </c>
      <c r="G69" s="110">
        <f t="shared" si="14"/>
        <v>2645596.6217421424</v>
      </c>
      <c r="H69" s="110">
        <f t="shared" si="14"/>
        <v>2905841.7955378252</v>
      </c>
      <c r="I69" s="110">
        <f t="shared" si="14"/>
        <v>3192079.6670935489</v>
      </c>
      <c r="J69" s="110">
        <f t="shared" si="14"/>
        <v>3506941.8381863073</v>
      </c>
      <c r="K69" s="110">
        <f t="shared" si="14"/>
        <v>3853329.448883425</v>
      </c>
      <c r="L69" s="110">
        <f t="shared" si="14"/>
        <v>4234441.0531996712</v>
      </c>
      <c r="M69" s="110">
        <f t="shared" si="14"/>
        <v>4653803.4006184675</v>
      </c>
      <c r="N69" s="110">
        <f t="shared" si="14"/>
        <v>5115305.4283400392</v>
      </c>
      <c r="O69" s="110">
        <f t="shared" si="14"/>
        <v>5623235.8012666684</v>
      </c>
      <c r="P69" s="110">
        <f t="shared" si="14"/>
        <v>6182324.3722862815</v>
      </c>
      <c r="Q69" s="110">
        <f t="shared" si="14"/>
        <v>6797787.9747315086</v>
      </c>
      <c r="R69" s="110">
        <f t="shared" si="14"/>
        <v>7475381.002372345</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x14ac:dyDescent="0.25">
      <c r="A70" s="78" t="s">
        <v>207</v>
      </c>
      <c r="B70" s="107">
        <f t="shared" ref="B70:W70" si="15">-IF(B69&gt;0, B69*$B$35, 0)</f>
        <v>0</v>
      </c>
      <c r="C70" s="107">
        <f t="shared" si="15"/>
        <v>-373434.88424991659</v>
      </c>
      <c r="D70" s="107">
        <f t="shared" si="15"/>
        <v>-382519.30089253804</v>
      </c>
      <c r="E70" s="107">
        <f t="shared" si="15"/>
        <v>-421664.48776639387</v>
      </c>
      <c r="F70" s="107">
        <f t="shared" si="15"/>
        <v>-464704.54332692479</v>
      </c>
      <c r="G70" s="107">
        <f t="shared" si="15"/>
        <v>-529119.32434842852</v>
      </c>
      <c r="H70" s="107">
        <f t="shared" si="15"/>
        <v>-581168.35910756502</v>
      </c>
      <c r="I70" s="107">
        <f t="shared" si="15"/>
        <v>-638415.93341870978</v>
      </c>
      <c r="J70" s="107">
        <f t="shared" si="15"/>
        <v>-701388.36763726152</v>
      </c>
      <c r="K70" s="107">
        <f t="shared" si="15"/>
        <v>-770665.88977668504</v>
      </c>
      <c r="L70" s="107">
        <f t="shared" si="15"/>
        <v>-846888.21063993429</v>
      </c>
      <c r="M70" s="107">
        <f t="shared" si="15"/>
        <v>-930760.68012369354</v>
      </c>
      <c r="N70" s="107">
        <f t="shared" si="15"/>
        <v>-1023061.0856680078</v>
      </c>
      <c r="O70" s="107">
        <f t="shared" si="15"/>
        <v>-1124647.1602533336</v>
      </c>
      <c r="P70" s="107">
        <f t="shared" si="15"/>
        <v>-1236464.8744572564</v>
      </c>
      <c r="Q70" s="107">
        <f t="shared" si="15"/>
        <v>-1359557.5949463018</v>
      </c>
      <c r="R70" s="107">
        <f t="shared" si="15"/>
        <v>-1495076.200474469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x14ac:dyDescent="0.3">
      <c r="A71" s="115" t="s">
        <v>240</v>
      </c>
      <c r="B71" s="116">
        <f t="shared" ref="B71:W71" si="16">B69+B70</f>
        <v>0</v>
      </c>
      <c r="C71" s="116">
        <f>C69+C70</f>
        <v>1493739.5369996664</v>
      </c>
      <c r="D71" s="116">
        <f t="shared" si="16"/>
        <v>1530077.2035701522</v>
      </c>
      <c r="E71" s="116">
        <f t="shared" si="16"/>
        <v>1686657.9510655752</v>
      </c>
      <c r="F71" s="116">
        <f t="shared" si="16"/>
        <v>1858818.1733076989</v>
      </c>
      <c r="G71" s="116">
        <f t="shared" si="16"/>
        <v>2116477.2973937141</v>
      </c>
      <c r="H71" s="116">
        <f t="shared" si="16"/>
        <v>2324673.4364302601</v>
      </c>
      <c r="I71" s="116">
        <f t="shared" si="16"/>
        <v>2553663.7336748391</v>
      </c>
      <c r="J71" s="116">
        <f t="shared" si="16"/>
        <v>2805553.4705490461</v>
      </c>
      <c r="K71" s="116">
        <f t="shared" si="16"/>
        <v>3082663.5591067402</v>
      </c>
      <c r="L71" s="116">
        <f t="shared" si="16"/>
        <v>3387552.8425597372</v>
      </c>
      <c r="M71" s="116">
        <f t="shared" si="16"/>
        <v>3723042.7204947742</v>
      </c>
      <c r="N71" s="116">
        <f t="shared" si="16"/>
        <v>4092244.3426720314</v>
      </c>
      <c r="O71" s="116">
        <f t="shared" si="16"/>
        <v>4498588.6410133345</v>
      </c>
      <c r="P71" s="116">
        <f t="shared" si="16"/>
        <v>4945859.4978290256</v>
      </c>
      <c r="Q71" s="116">
        <f t="shared" si="16"/>
        <v>5438230.3797852071</v>
      </c>
      <c r="R71" s="116">
        <f t="shared" si="16"/>
        <v>5980304.801897876</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1912596.5044626901</v>
      </c>
      <c r="E74" s="111">
        <f t="shared" si="18"/>
        <v>2108322.4388319692</v>
      </c>
      <c r="F74" s="111">
        <f t="shared" si="18"/>
        <v>2323522.7166346237</v>
      </c>
      <c r="G74" s="111">
        <f t="shared" si="18"/>
        <v>2645596.6217421424</v>
      </c>
      <c r="H74" s="111">
        <f t="shared" si="18"/>
        <v>2905841.7955378252</v>
      </c>
      <c r="I74" s="111">
        <f t="shared" si="18"/>
        <v>3192079.6670935489</v>
      </c>
      <c r="J74" s="111">
        <f t="shared" si="18"/>
        <v>3506941.8381863073</v>
      </c>
      <c r="K74" s="111">
        <f t="shared" si="18"/>
        <v>3853329.448883425</v>
      </c>
      <c r="L74" s="111">
        <f t="shared" si="18"/>
        <v>4234441.0531996712</v>
      </c>
      <c r="M74" s="111">
        <f t="shared" si="18"/>
        <v>4653803.4006184675</v>
      </c>
      <c r="N74" s="111">
        <f t="shared" si="18"/>
        <v>5115305.4283400392</v>
      </c>
      <c r="O74" s="111">
        <f t="shared" si="18"/>
        <v>5623235.8012666684</v>
      </c>
      <c r="P74" s="111">
        <f t="shared" si="18"/>
        <v>6182324.3722862815</v>
      </c>
      <c r="Q74" s="111">
        <f t="shared" si="18"/>
        <v>6797787.9747315086</v>
      </c>
      <c r="R74" s="111">
        <f t="shared" si="18"/>
        <v>7475381.002372345</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x14ac:dyDescent="0.25">
      <c r="A75" s="78" t="s">
        <v>235</v>
      </c>
      <c r="B75" s="107">
        <f t="shared" ref="B75:W75" si="19">B65</f>
        <v>0</v>
      </c>
      <c r="C75" s="107">
        <f t="shared" si="19"/>
        <v>0</v>
      </c>
      <c r="D75" s="107">
        <f t="shared" si="19"/>
        <v>85434.12</v>
      </c>
      <c r="E75" s="107">
        <f t="shared" si="19"/>
        <v>85434.12</v>
      </c>
      <c r="F75" s="107">
        <f t="shared" si="19"/>
        <v>85434.12</v>
      </c>
      <c r="G75" s="107">
        <f t="shared" si="19"/>
        <v>0</v>
      </c>
      <c r="H75" s="107">
        <f t="shared" si="19"/>
        <v>0</v>
      </c>
      <c r="I75" s="107">
        <f t="shared" si="19"/>
        <v>0</v>
      </c>
      <c r="J75" s="107">
        <f t="shared" si="19"/>
        <v>0</v>
      </c>
      <c r="K75" s="107">
        <f t="shared" si="19"/>
        <v>0</v>
      </c>
      <c r="L75" s="107">
        <f t="shared" si="19"/>
        <v>0</v>
      </c>
      <c r="M75" s="107">
        <f t="shared" si="19"/>
        <v>0</v>
      </c>
      <c r="N75" s="107">
        <f t="shared" si="19"/>
        <v>0</v>
      </c>
      <c r="O75" s="107">
        <f t="shared" si="19"/>
        <v>0</v>
      </c>
      <c r="P75" s="107">
        <f t="shared" si="19"/>
        <v>0</v>
      </c>
      <c r="Q75" s="107">
        <f t="shared" si="19"/>
        <v>0</v>
      </c>
      <c r="R75" s="107">
        <f t="shared" si="19"/>
        <v>0</v>
      </c>
      <c r="S75" s="107">
        <f t="shared" si="19"/>
        <v>0</v>
      </c>
      <c r="T75" s="107">
        <f t="shared" si="19"/>
        <v>0</v>
      </c>
      <c r="U75" s="107">
        <f t="shared" si="19"/>
        <v>0</v>
      </c>
      <c r="V75" s="107">
        <f t="shared" si="19"/>
        <v>0</v>
      </c>
      <c r="W75" s="107">
        <f t="shared" si="19"/>
        <v>0</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-382519.3008925381</v>
      </c>
      <c r="E77" s="113">
        <f>IF(SUM($B$70:E70)+SUM($B$77:D77)&gt;0,0,SUM($B$70:E70)-SUM($B$77:D77))</f>
        <v>-421664.48776639393</v>
      </c>
      <c r="F77" s="113">
        <f>IF(SUM($B$70:F70)+SUM($B$77:E77)&gt;0,0,SUM($B$70:F70)-SUM($B$77:E77))</f>
        <v>-464704.54332692479</v>
      </c>
      <c r="G77" s="113">
        <f>IF(SUM($B$70:G70)+SUM($B$77:F77)&gt;0,0,SUM($B$70:G70)-SUM($B$77:F77))</f>
        <v>-529119.32434842852</v>
      </c>
      <c r="H77" s="113">
        <f>IF(SUM($B$70:H70)+SUM($B$77:G77)&gt;0,0,SUM($B$70:H70)-SUM($B$77:G77))</f>
        <v>-581168.35910756513</v>
      </c>
      <c r="I77" s="113">
        <f>IF(SUM($B$70:I70)+SUM($B$77:H77)&gt;0,0,SUM($B$70:I70)-SUM($B$77:H77))</f>
        <v>-638415.93341870978</v>
      </c>
      <c r="J77" s="113">
        <f>IF(SUM($B$70:J70)+SUM($B$77:I77)&gt;0,0,SUM($B$70:J70)-SUM($B$77:I77))</f>
        <v>-701388.36763726175</v>
      </c>
      <c r="K77" s="113">
        <f>IF(SUM($B$70:K70)+SUM($B$77:J77)&gt;0,0,SUM($B$70:K70)-SUM($B$77:J77))</f>
        <v>-770665.88977668528</v>
      </c>
      <c r="L77" s="113">
        <f>IF(SUM($B$70:L70)+SUM($B$77:K77)&gt;0,0,SUM($B$70:L70)-SUM($B$77:K77))</f>
        <v>-846888.21063993406</v>
      </c>
      <c r="M77" s="113">
        <f>IF(SUM($B$70:M70)+SUM($B$77:L77)&gt;0,0,SUM($B$70:M70)-SUM($B$77:L77))</f>
        <v>-930760.68012369331</v>
      </c>
      <c r="N77" s="113">
        <f>IF(SUM($B$70:N70)+SUM($B$77:M77)&gt;0,0,SUM($B$70:N70)-SUM($B$77:M77))</f>
        <v>-1023061.0856680078</v>
      </c>
      <c r="O77" s="113">
        <f>IF(SUM($B$70:O70)+SUM($B$77:N77)&gt;0,0,SUM($B$70:O70)-SUM($B$77:N77))</f>
        <v>-1124647.1602533339</v>
      </c>
      <c r="P77" s="113">
        <f>IF(SUM($B$70:P70)+SUM($B$77:O77)&gt;0,0,SUM($B$70:P70)-SUM($B$77:O77))</f>
        <v>-1236464.8744572569</v>
      </c>
      <c r="Q77" s="113">
        <f>IF(SUM($B$70:Q70)+SUM($B$77:P77)&gt;0,0,SUM($B$70:Q70)-SUM($B$77:P77))</f>
        <v>-1359557.5949463025</v>
      </c>
      <c r="R77" s="113">
        <f>IF(SUM($B$70:R70)+SUM($B$77:Q77)&gt;0,0,SUM($B$70:R70)-SUM($B$77:Q77))</f>
        <v>-1495076.200474469</v>
      </c>
      <c r="S77" s="113">
        <f>IF(SUM($B$70:S70)+SUM($B$77:R77)&gt;0,0,SUM($B$70:S70)-SUM($B$77:R77))</f>
        <v>-1644290.2560778111</v>
      </c>
      <c r="T77" s="113">
        <f>IF(SUM($B$70:T70)+SUM($B$77:S77)&gt;0,0,SUM($B$70:T70)-SUM($B$77:S77))</f>
        <v>-1808600.3567915242</v>
      </c>
      <c r="U77" s="113">
        <f>IF(SUM($B$70:U70)+SUM($B$77:T77)&gt;0,0,SUM($B$70:U70)-SUM($B$77:T77))</f>
        <v>-1989551.7639809716</v>
      </c>
      <c r="V77" s="113">
        <f>IF(SUM($B$70:V70)+SUM($B$77:U77)&gt;0,0,SUM($B$70:V70)-SUM($B$77:U77))</f>
        <v>-2188849.4703907222</v>
      </c>
      <c r="W77" s="113">
        <f>IF(SUM($B$70:W70)+SUM($B$77:V77)&gt;0,0,SUM($B$70:W70)-SUM($B$77:V77))</f>
        <v>-2408374.8444088325</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1602390.8118943654</v>
      </c>
      <c r="E82" s="111">
        <f t="shared" si="24"/>
        <v>1752520.4889722555</v>
      </c>
      <c r="F82" s="111">
        <f t="shared" si="24"/>
        <v>1922733.2768710416</v>
      </c>
      <c r="G82" s="111">
        <f t="shared" si="24"/>
        <v>2092814.3302265701</v>
      </c>
      <c r="H82" s="111">
        <f t="shared" si="24"/>
        <v>2298649.9303942998</v>
      </c>
      <c r="I82" s="111">
        <f t="shared" si="24"/>
        <v>2525040.957862875</v>
      </c>
      <c r="J82" s="111">
        <f t="shared" si="24"/>
        <v>2774068.2647833778</v>
      </c>
      <c r="K82" s="111">
        <f t="shared" si="24"/>
        <v>3048025.8093806361</v>
      </c>
      <c r="L82" s="111">
        <f t="shared" si="24"/>
        <v>3349442.6934717204</v>
      </c>
      <c r="M82" s="111">
        <f t="shared" si="24"/>
        <v>3681107.4970965027</v>
      </c>
      <c r="N82" s="111">
        <f t="shared" si="24"/>
        <v>4046095.1512434823</v>
      </c>
      <c r="O82" s="111">
        <f t="shared" si="24"/>
        <v>4447796.6150642792</v>
      </c>
      <c r="P82" s="111">
        <f t="shared" si="24"/>
        <v>4889951.6520706713</v>
      </c>
      <c r="Q82" s="111">
        <f t="shared" si="24"/>
        <v>5376685.030884292</v>
      </c>
      <c r="R82" s="111">
        <f t="shared" si="24"/>
        <v>5912546.5104774004</v>
      </c>
      <c r="S82" s="111">
        <f t="shared" si="24"/>
        <v>6502555.007853183</v>
      </c>
      <c r="T82" s="111">
        <f t="shared" si="24"/>
        <v>7152247.3881528499</v>
      </c>
      <c r="U82" s="111">
        <f t="shared" si="24"/>
        <v>7867732.3636727678</v>
      </c>
      <c r="V82" s="111">
        <f t="shared" si="24"/>
        <v>8655750.0397016145</v>
      </c>
      <c r="W82" s="111">
        <f t="shared" si="24"/>
        <v>9523737.701969875</v>
      </c>
    </row>
    <row r="83" spans="1:23" ht="12" customHeight="1" x14ac:dyDescent="0.25">
      <c r="A83" s="99" t="s">
        <v>247</v>
      </c>
      <c r="B83" s="111">
        <f>SUM($B$82:B82)</f>
        <v>0</v>
      </c>
      <c r="C83" s="111">
        <f>SUM(B82:C82)</f>
        <v>977375.2548747079</v>
      </c>
      <c r="D83" s="111">
        <f>SUM(B82:D82)</f>
        <v>2579766.0667690733</v>
      </c>
      <c r="E83" s="111">
        <f>SUM($B$82:E82)</f>
        <v>4332286.5557413287</v>
      </c>
      <c r="F83" s="111">
        <f>SUM($B$82:F82)</f>
        <v>6255019.8326123701</v>
      </c>
      <c r="G83" s="111">
        <f>SUM($B$82:G82)</f>
        <v>8347834.1628389405</v>
      </c>
      <c r="H83" s="111">
        <f>SUM($B$82:H82)</f>
        <v>10646484.093233241</v>
      </c>
      <c r="I83" s="111">
        <f>SUM($B$82:I82)</f>
        <v>13171525.051096115</v>
      </c>
      <c r="J83" s="111">
        <f>SUM($B$82:J82)</f>
        <v>15945593.315879494</v>
      </c>
      <c r="K83" s="111">
        <f>SUM($B$82:K82)</f>
        <v>18993619.12526013</v>
      </c>
      <c r="L83" s="111">
        <f>SUM($B$82:L82)</f>
        <v>22343061.818731852</v>
      </c>
      <c r="M83" s="111">
        <f>SUM($B$82:M82)</f>
        <v>26024169.315828353</v>
      </c>
      <c r="N83" s="111">
        <f>SUM($B$82:N82)</f>
        <v>30070264.467071835</v>
      </c>
      <c r="O83" s="111">
        <f>SUM($B$82:O82)</f>
        <v>34518061.082136117</v>
      </c>
      <c r="P83" s="111">
        <f>SUM($B$82:P82)</f>
        <v>39408012.734206788</v>
      </c>
      <c r="Q83" s="111">
        <f>SUM($B$82:Q82)</f>
        <v>44784697.765091076</v>
      </c>
      <c r="R83" s="111">
        <f>SUM($B$82:R82)</f>
        <v>50697244.275568478</v>
      </c>
      <c r="S83" s="111">
        <f>SUM($B$82:S82)</f>
        <v>57199799.283421658</v>
      </c>
      <c r="T83" s="111">
        <f>SUM($B$82:T82)</f>
        <v>64352046.671574511</v>
      </c>
      <c r="U83" s="111">
        <f>SUM($B$82:U82)</f>
        <v>72219779.035247281</v>
      </c>
      <c r="V83" s="111">
        <f>SUM($B$82:V82)</f>
        <v>80875529.074948892</v>
      </c>
      <c r="W83" s="111">
        <f>SUM($B$82:W82)</f>
        <v>90399266.776918769</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1418044.9662781996</v>
      </c>
      <c r="E85" s="111">
        <f t="shared" si="26"/>
        <v>1372480.6084832454</v>
      </c>
      <c r="F85" s="111">
        <f t="shared" si="26"/>
        <v>1332550.6095522011</v>
      </c>
      <c r="G85" s="111">
        <f t="shared" si="26"/>
        <v>1283562.222283727</v>
      </c>
      <c r="H85" s="111">
        <f t="shared" si="26"/>
        <v>1247615.0891059472</v>
      </c>
      <c r="I85" s="111">
        <f t="shared" si="26"/>
        <v>1212823.9545890626</v>
      </c>
      <c r="J85" s="111">
        <f t="shared" si="26"/>
        <v>1179147.2424245656</v>
      </c>
      <c r="K85" s="111">
        <f t="shared" si="26"/>
        <v>1146544.966982468</v>
      </c>
      <c r="L85" s="111">
        <f t="shared" si="26"/>
        <v>1114978.6729406386</v>
      </c>
      <c r="M85" s="111">
        <f t="shared" si="26"/>
        <v>1084411.3768443551</v>
      </c>
      <c r="N85" s="111">
        <f t="shared" si="26"/>
        <v>1054807.5105893305</v>
      </c>
      <c r="O85" s="111">
        <f t="shared" si="26"/>
        <v>1026132.8668124041</v>
      </c>
      <c r="P85" s="111">
        <f t="shared" si="26"/>
        <v>998354.54616657866</v>
      </c>
      <c r="Q85" s="111">
        <f t="shared" si="26"/>
        <v>971440.90645089967</v>
      </c>
      <c r="R85" s="111">
        <f t="shared" si="26"/>
        <v>945361.51356064493</v>
      </c>
      <c r="S85" s="111">
        <f t="shared" si="26"/>
        <v>920087.09421927214</v>
      </c>
      <c r="T85" s="111">
        <f t="shared" si="26"/>
        <v>895589.49045037886</v>
      </c>
      <c r="U85" s="111">
        <f t="shared" si="26"/>
        <v>871841.61574551289</v>
      </c>
      <c r="V85" s="111">
        <f t="shared" si="26"/>
        <v>848817.41288183711</v>
      </c>
      <c r="W85" s="111">
        <f t="shared" si="26"/>
        <v>826491.81334240455</v>
      </c>
    </row>
    <row r="86" spans="1:23" ht="21.75" customHeight="1" x14ac:dyDescent="0.25">
      <c r="A86" s="114" t="s">
        <v>250</v>
      </c>
      <c r="B86" s="111">
        <f>SUM(B85)</f>
        <v>0</v>
      </c>
      <c r="C86" s="111">
        <f t="shared" ref="C86:W86" si="27">C85+B86</f>
        <v>977375.2548747079</v>
      </c>
      <c r="D86" s="111">
        <f t="shared" si="27"/>
        <v>2395420.2211529072</v>
      </c>
      <c r="E86" s="111">
        <f t="shared" si="27"/>
        <v>3767900.8296361528</v>
      </c>
      <c r="F86" s="111">
        <f t="shared" si="27"/>
        <v>5100451.4391883537</v>
      </c>
      <c r="G86" s="111">
        <f t="shared" si="27"/>
        <v>6384013.6614720803</v>
      </c>
      <c r="H86" s="111">
        <f t="shared" si="27"/>
        <v>7631628.7505780272</v>
      </c>
      <c r="I86" s="111">
        <f t="shared" si="27"/>
        <v>8844452.7051670905</v>
      </c>
      <c r="J86" s="111">
        <f t="shared" si="27"/>
        <v>10023599.947591657</v>
      </c>
      <c r="K86" s="111">
        <f t="shared" si="27"/>
        <v>11170144.914574124</v>
      </c>
      <c r="L86" s="111">
        <f t="shared" si="27"/>
        <v>12285123.587514762</v>
      </c>
      <c r="M86" s="111">
        <f t="shared" si="27"/>
        <v>13369534.964359118</v>
      </c>
      <c r="N86" s="111">
        <f t="shared" si="27"/>
        <v>14424342.474948447</v>
      </c>
      <c r="O86" s="111">
        <f t="shared" si="27"/>
        <v>15450475.341760851</v>
      </c>
      <c r="P86" s="111">
        <f t="shared" si="27"/>
        <v>16448829.88792743</v>
      </c>
      <c r="Q86" s="111">
        <f t="shared" si="27"/>
        <v>17420270.794378329</v>
      </c>
      <c r="R86" s="111">
        <f t="shared" si="27"/>
        <v>18365632.307938974</v>
      </c>
      <c r="S86" s="111">
        <f t="shared" si="27"/>
        <v>19285719.402158245</v>
      </c>
      <c r="T86" s="111">
        <f t="shared" si="27"/>
        <v>20181308.892608624</v>
      </c>
      <c r="U86" s="111">
        <f t="shared" si="27"/>
        <v>21053150.508354139</v>
      </c>
      <c r="V86" s="111">
        <f t="shared" si="27"/>
        <v>21901967.921235975</v>
      </c>
      <c r="W86" s="111">
        <f t="shared" si="27"/>
        <v>22728459.734578378</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52B6-909D-48F9-BB14-CEFE851A2F75}">
  <sheetPr codeName="Лист11">
    <pageSetUpPr fitToPage="1"/>
  </sheetPr>
  <dimension ref="A1:AN54"/>
  <sheetViews>
    <sheetView zoomScale="60" zoomScaleNormal="60" workbookViewId="0">
      <pane xSplit="2" ySplit="24" topLeftCell="C46" activePane="bottomRight" state="frozen"/>
      <selection activeCell="A9" sqref="A9:O9"/>
      <selection pane="topRight" activeCell="A9" sqref="A9:O9"/>
      <selection pane="bottomLeft" activeCell="A9" sqref="A9:O9"/>
      <selection pane="bottomRight" activeCell="J51" sqref="J51"/>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местоположение'!$A$5:$C$5</f>
        <v>Год раскрытия информации: 2025 год</v>
      </c>
      <c r="B5" s="229"/>
      <c r="C5" s="229"/>
      <c r="D5" s="229"/>
      <c r="E5" s="229"/>
      <c r="F5" s="229"/>
      <c r="G5" s="229"/>
      <c r="H5" s="229"/>
      <c r="I5" s="229"/>
      <c r="J5" s="229"/>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30" t="s">
        <v>3</v>
      </c>
      <c r="B7" s="230"/>
      <c r="C7" s="230"/>
      <c r="D7" s="230"/>
      <c r="E7" s="230"/>
      <c r="F7" s="230"/>
      <c r="G7" s="230"/>
      <c r="H7" s="230"/>
      <c r="I7" s="230"/>
      <c r="J7" s="230"/>
    </row>
    <row r="8" spans="1:40" x14ac:dyDescent="0.25">
      <c r="A8" s="272"/>
      <c r="B8" s="272"/>
      <c r="C8" s="272"/>
      <c r="D8" s="272"/>
      <c r="E8" s="272"/>
      <c r="F8" s="272"/>
      <c r="G8" s="272"/>
      <c r="H8" s="272"/>
      <c r="I8" s="272"/>
      <c r="J8" s="272"/>
    </row>
    <row r="9" spans="1:40" x14ac:dyDescent="0.25">
      <c r="A9" s="231" t="s">
        <v>4</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72"/>
      <c r="B11" s="272"/>
      <c r="C11" s="272"/>
      <c r="D11" s="272"/>
      <c r="E11" s="272"/>
      <c r="F11" s="272"/>
      <c r="G11" s="272"/>
      <c r="H11" s="272"/>
      <c r="I11" s="272"/>
      <c r="J11" s="272"/>
    </row>
    <row r="12" spans="1:40" x14ac:dyDescent="0.25">
      <c r="A12" s="231" t="str">
        <f>'1. паспорт местоположение'!$A$12</f>
        <v>O_СГЭС_31</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Реконструкция ТП-159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S=46,33м2</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75" t="s">
        <v>262</v>
      </c>
      <c r="B19" s="275"/>
      <c r="C19" s="275"/>
      <c r="D19" s="275"/>
      <c r="E19" s="275"/>
      <c r="F19" s="275"/>
      <c r="G19" s="275"/>
      <c r="H19" s="275"/>
      <c r="I19" s="275"/>
      <c r="J19" s="275"/>
    </row>
    <row r="20" spans="1:10" customFormat="1" x14ac:dyDescent="0.25">
      <c r="A20" s="141"/>
      <c r="B20" s="141"/>
      <c r="C20" s="138"/>
      <c r="D20" s="138"/>
      <c r="E20" s="138"/>
      <c r="F20" s="138"/>
      <c r="G20" s="138"/>
      <c r="H20" s="138"/>
      <c r="I20" s="138"/>
      <c r="J20" s="138"/>
    </row>
    <row r="21" spans="1:10" customFormat="1" x14ac:dyDescent="0.25">
      <c r="A21" s="241" t="s">
        <v>263</v>
      </c>
      <c r="B21" s="241" t="s">
        <v>264</v>
      </c>
      <c r="C21" s="240" t="s">
        <v>265</v>
      </c>
      <c r="D21" s="240"/>
      <c r="E21" s="240"/>
      <c r="F21" s="240"/>
      <c r="G21" s="241" t="s">
        <v>266</v>
      </c>
      <c r="H21" s="246" t="s">
        <v>267</v>
      </c>
      <c r="I21" s="241" t="s">
        <v>268</v>
      </c>
      <c r="J21" s="241" t="s">
        <v>269</v>
      </c>
    </row>
    <row r="22" spans="1:10" customFormat="1" ht="46.5" customHeight="1" x14ac:dyDescent="0.25">
      <c r="A22" s="241"/>
      <c r="B22" s="241"/>
      <c r="C22" s="247" t="s">
        <v>270</v>
      </c>
      <c r="D22" s="247"/>
      <c r="E22" s="244" t="s">
        <v>271</v>
      </c>
      <c r="F22" s="245"/>
      <c r="G22" s="241"/>
      <c r="H22" s="248"/>
      <c r="I22" s="241"/>
      <c r="J22" s="241"/>
    </row>
    <row r="23" spans="1:10" customFormat="1" ht="31.5" x14ac:dyDescent="0.25">
      <c r="A23" s="241"/>
      <c r="B23" s="241"/>
      <c r="C23" s="142" t="s">
        <v>272</v>
      </c>
      <c r="D23" s="142" t="s">
        <v>273</v>
      </c>
      <c r="E23" s="142" t="s">
        <v>272</v>
      </c>
      <c r="F23" s="142" t="s">
        <v>273</v>
      </c>
      <c r="G23" s="241"/>
      <c r="H23" s="247"/>
      <c r="I23" s="241"/>
      <c r="J23" s="241"/>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149" t="s">
        <v>103</v>
      </c>
      <c r="F26" s="149" t="s">
        <v>103</v>
      </c>
      <c r="G26" s="150"/>
      <c r="H26" s="150"/>
      <c r="I26" s="151" t="s">
        <v>257</v>
      </c>
      <c r="J26" s="151" t="s">
        <v>257</v>
      </c>
    </row>
    <row r="27" spans="1:10" customFormat="1" ht="31.5" x14ac:dyDescent="0.25">
      <c r="A27" s="143" t="s">
        <v>277</v>
      </c>
      <c r="B27" s="148" t="s">
        <v>278</v>
      </c>
      <c r="C27" s="149" t="s">
        <v>82</v>
      </c>
      <c r="D27" s="149" t="s">
        <v>82</v>
      </c>
      <c r="E27" s="149" t="s">
        <v>103</v>
      </c>
      <c r="F27" s="149" t="s">
        <v>103</v>
      </c>
      <c r="G27" s="150"/>
      <c r="H27" s="150"/>
      <c r="I27" s="151" t="s">
        <v>257</v>
      </c>
      <c r="J27" s="151" t="s">
        <v>257</v>
      </c>
    </row>
    <row r="28" spans="1:10" customFormat="1" ht="63" x14ac:dyDescent="0.25">
      <c r="A28" s="143" t="s">
        <v>279</v>
      </c>
      <c r="B28" s="148" t="s">
        <v>280</v>
      </c>
      <c r="C28" s="149" t="s">
        <v>82</v>
      </c>
      <c r="D28" s="149" t="s">
        <v>82</v>
      </c>
      <c r="E28" s="149" t="s">
        <v>103</v>
      </c>
      <c r="F28" s="149" t="s">
        <v>103</v>
      </c>
      <c r="G28" s="150"/>
      <c r="H28" s="150"/>
      <c r="I28" s="150" t="s">
        <v>257</v>
      </c>
      <c r="J28" s="150" t="s">
        <v>257</v>
      </c>
    </row>
    <row r="29" spans="1:10" customFormat="1" ht="31.5" x14ac:dyDescent="0.25">
      <c r="A29" s="143" t="s">
        <v>281</v>
      </c>
      <c r="B29" s="148" t="s">
        <v>282</v>
      </c>
      <c r="C29" s="149" t="s">
        <v>82</v>
      </c>
      <c r="D29" s="149" t="s">
        <v>82</v>
      </c>
      <c r="E29" s="149" t="s">
        <v>103</v>
      </c>
      <c r="F29" s="149" t="s">
        <v>103</v>
      </c>
      <c r="G29" s="150"/>
      <c r="H29" s="150"/>
      <c r="I29" s="151" t="s">
        <v>257</v>
      </c>
      <c r="J29" s="151" t="s">
        <v>257</v>
      </c>
    </row>
    <row r="30" spans="1:10" customFormat="1" ht="31.5" x14ac:dyDescent="0.25">
      <c r="A30" s="143" t="s">
        <v>283</v>
      </c>
      <c r="B30" s="148" t="s">
        <v>284</v>
      </c>
      <c r="C30" s="149" t="s">
        <v>82</v>
      </c>
      <c r="D30" s="149" t="s">
        <v>82</v>
      </c>
      <c r="E30" s="149" t="s">
        <v>103</v>
      </c>
      <c r="F30" s="149" t="s">
        <v>103</v>
      </c>
      <c r="G30" s="150"/>
      <c r="H30" s="150"/>
      <c r="I30" s="150" t="s">
        <v>257</v>
      </c>
      <c r="J30" s="150" t="s">
        <v>257</v>
      </c>
    </row>
    <row r="31" spans="1:10" customFormat="1" ht="31.5" x14ac:dyDescent="0.25">
      <c r="A31" s="143" t="s">
        <v>285</v>
      </c>
      <c r="B31" s="152" t="s">
        <v>286</v>
      </c>
      <c r="C31" s="149" t="s">
        <v>82</v>
      </c>
      <c r="D31" s="149" t="s">
        <v>82</v>
      </c>
      <c r="E31" s="149" t="s">
        <v>103</v>
      </c>
      <c r="F31" s="149" t="s">
        <v>103</v>
      </c>
      <c r="G31" s="150"/>
      <c r="H31" s="150"/>
      <c r="I31" s="150" t="s">
        <v>257</v>
      </c>
      <c r="J31" s="150" t="s">
        <v>257</v>
      </c>
    </row>
    <row r="32" spans="1:10" customFormat="1" ht="31.5" x14ac:dyDescent="0.25">
      <c r="A32" s="143" t="s">
        <v>287</v>
      </c>
      <c r="B32" s="152" t="s">
        <v>288</v>
      </c>
      <c r="C32" s="149" t="s">
        <v>82</v>
      </c>
      <c r="D32" s="149" t="s">
        <v>82</v>
      </c>
      <c r="E32" s="149" t="s">
        <v>103</v>
      </c>
      <c r="F32" s="149" t="s">
        <v>103</v>
      </c>
      <c r="G32" s="150"/>
      <c r="H32" s="150"/>
      <c r="I32" s="150" t="s">
        <v>257</v>
      </c>
      <c r="J32" s="150" t="s">
        <v>257</v>
      </c>
    </row>
    <row r="33" spans="1:10" customFormat="1" ht="47.25" x14ac:dyDescent="0.25">
      <c r="A33" s="143" t="s">
        <v>289</v>
      </c>
      <c r="B33" s="152" t="s">
        <v>290</v>
      </c>
      <c r="C33" s="149" t="s">
        <v>82</v>
      </c>
      <c r="D33" s="149" t="s">
        <v>82</v>
      </c>
      <c r="E33" s="149" t="s">
        <v>103</v>
      </c>
      <c r="F33" s="149" t="s">
        <v>103</v>
      </c>
      <c r="G33" s="150"/>
      <c r="H33" s="150"/>
      <c r="I33" s="150" t="s">
        <v>257</v>
      </c>
      <c r="J33" s="150" t="s">
        <v>257</v>
      </c>
    </row>
    <row r="34" spans="1:10" customFormat="1" ht="63" x14ac:dyDescent="0.25">
      <c r="A34" s="143" t="s">
        <v>291</v>
      </c>
      <c r="B34" s="152" t="s">
        <v>292</v>
      </c>
      <c r="C34" s="149" t="s">
        <v>82</v>
      </c>
      <c r="D34" s="149" t="s">
        <v>82</v>
      </c>
      <c r="E34" s="149" t="s">
        <v>103</v>
      </c>
      <c r="F34" s="149" t="s">
        <v>103</v>
      </c>
      <c r="G34" s="150"/>
      <c r="H34" s="150"/>
      <c r="I34" s="150" t="s">
        <v>257</v>
      </c>
      <c r="J34" s="150" t="s">
        <v>257</v>
      </c>
    </row>
    <row r="35" spans="1:10" customFormat="1" ht="31.5" x14ac:dyDescent="0.25">
      <c r="A35" s="143" t="s">
        <v>293</v>
      </c>
      <c r="B35" s="152" t="s">
        <v>294</v>
      </c>
      <c r="C35" s="149" t="s">
        <v>82</v>
      </c>
      <c r="D35" s="149" t="s">
        <v>82</v>
      </c>
      <c r="E35" s="149" t="s">
        <v>103</v>
      </c>
      <c r="F35" s="149" t="s">
        <v>103</v>
      </c>
      <c r="G35" s="150"/>
      <c r="H35" s="150"/>
      <c r="I35" s="150" t="s">
        <v>257</v>
      </c>
      <c r="J35" s="150" t="s">
        <v>257</v>
      </c>
    </row>
    <row r="36" spans="1:10" customFormat="1" ht="31.5" x14ac:dyDescent="0.25">
      <c r="A36" s="143" t="s">
        <v>295</v>
      </c>
      <c r="B36" s="152" t="s">
        <v>296</v>
      </c>
      <c r="C36" s="149" t="s">
        <v>82</v>
      </c>
      <c r="D36" s="149" t="s">
        <v>82</v>
      </c>
      <c r="E36" s="149" t="s">
        <v>103</v>
      </c>
      <c r="F36" s="149" t="s">
        <v>103</v>
      </c>
      <c r="G36" s="150"/>
      <c r="H36" s="150"/>
      <c r="I36" s="150" t="s">
        <v>257</v>
      </c>
      <c r="J36" s="150" t="s">
        <v>257</v>
      </c>
    </row>
    <row r="37" spans="1:10" customFormat="1" x14ac:dyDescent="0.25">
      <c r="A37" s="143" t="s">
        <v>297</v>
      </c>
      <c r="B37" s="152" t="s">
        <v>298</v>
      </c>
      <c r="C37" s="149" t="s">
        <v>82</v>
      </c>
      <c r="D37" s="149" t="s">
        <v>82</v>
      </c>
      <c r="E37" s="149" t="s">
        <v>103</v>
      </c>
      <c r="F37" s="149" t="s">
        <v>103</v>
      </c>
      <c r="G37" s="150"/>
      <c r="H37" s="150"/>
      <c r="I37" s="150" t="s">
        <v>257</v>
      </c>
      <c r="J37" s="150" t="s">
        <v>257</v>
      </c>
    </row>
    <row r="38" spans="1:10" customFormat="1" x14ac:dyDescent="0.25">
      <c r="A38" s="143" t="s">
        <v>299</v>
      </c>
      <c r="B38" s="144" t="s">
        <v>300</v>
      </c>
      <c r="C38" s="150"/>
      <c r="D38" s="150"/>
      <c r="E38" s="206" t="s">
        <v>257</v>
      </c>
      <c r="F38" s="206" t="s">
        <v>257</v>
      </c>
      <c r="G38" s="150"/>
      <c r="H38" s="150"/>
      <c r="I38" s="146" t="s">
        <v>257</v>
      </c>
      <c r="J38" s="146" t="s">
        <v>257</v>
      </c>
    </row>
    <row r="39" spans="1:10" customFormat="1" ht="63" x14ac:dyDescent="0.25">
      <c r="A39" s="143" t="s">
        <v>14</v>
      </c>
      <c r="B39" s="152" t="s">
        <v>301</v>
      </c>
      <c r="C39" s="149" t="s">
        <v>82</v>
      </c>
      <c r="D39" s="149" t="s">
        <v>82</v>
      </c>
      <c r="E39" s="149">
        <v>45565</v>
      </c>
      <c r="F39" s="149">
        <v>45566</v>
      </c>
      <c r="G39" s="150" t="s">
        <v>553</v>
      </c>
      <c r="H39" s="150" t="s">
        <v>553</v>
      </c>
      <c r="I39" s="150" t="s">
        <v>554</v>
      </c>
      <c r="J39" s="150" t="s">
        <v>554</v>
      </c>
    </row>
    <row r="40" spans="1:10" customFormat="1" x14ac:dyDescent="0.25">
      <c r="A40" s="143" t="s">
        <v>302</v>
      </c>
      <c r="B40" s="152" t="s">
        <v>303</v>
      </c>
      <c r="C40" s="149" t="s">
        <v>82</v>
      </c>
      <c r="D40" s="149" t="s">
        <v>82</v>
      </c>
      <c r="E40" s="149">
        <v>45565</v>
      </c>
      <c r="F40" s="149">
        <v>45566</v>
      </c>
      <c r="G40" s="150" t="s">
        <v>553</v>
      </c>
      <c r="H40" s="150" t="s">
        <v>553</v>
      </c>
      <c r="I40" s="150" t="s">
        <v>554</v>
      </c>
      <c r="J40" s="150" t="s">
        <v>554</v>
      </c>
    </row>
    <row r="41" spans="1:10" customFormat="1" ht="47.25" x14ac:dyDescent="0.25">
      <c r="A41" s="143" t="s">
        <v>304</v>
      </c>
      <c r="B41" s="144" t="s">
        <v>305</v>
      </c>
      <c r="C41" s="150"/>
      <c r="D41" s="150"/>
      <c r="E41" s="150" t="s">
        <v>257</v>
      </c>
      <c r="F41" s="150" t="s">
        <v>257</v>
      </c>
      <c r="G41" s="150"/>
      <c r="H41" s="150"/>
      <c r="I41" s="146" t="s">
        <v>257</v>
      </c>
      <c r="J41" s="146" t="s">
        <v>257</v>
      </c>
    </row>
    <row r="42" spans="1:10" customFormat="1" ht="31.5" x14ac:dyDescent="0.25">
      <c r="A42" s="143" t="s">
        <v>16</v>
      </c>
      <c r="B42" s="152" t="s">
        <v>306</v>
      </c>
      <c r="C42" s="149" t="s">
        <v>82</v>
      </c>
      <c r="D42" s="149" t="s">
        <v>82</v>
      </c>
      <c r="E42" s="149">
        <v>45597</v>
      </c>
      <c r="F42" s="149">
        <v>45597</v>
      </c>
      <c r="G42" s="150" t="s">
        <v>553</v>
      </c>
      <c r="H42" s="150" t="s">
        <v>553</v>
      </c>
      <c r="I42" s="150" t="s">
        <v>554</v>
      </c>
      <c r="J42" s="150" t="s">
        <v>554</v>
      </c>
    </row>
    <row r="43" spans="1:10" customFormat="1" x14ac:dyDescent="0.25">
      <c r="A43" s="143" t="s">
        <v>307</v>
      </c>
      <c r="B43" s="152" t="s">
        <v>308</v>
      </c>
      <c r="C43" s="149" t="s">
        <v>82</v>
      </c>
      <c r="D43" s="149" t="s">
        <v>82</v>
      </c>
      <c r="E43" s="149">
        <v>45597</v>
      </c>
      <c r="F43" s="149">
        <v>45597</v>
      </c>
      <c r="G43" s="150" t="s">
        <v>553</v>
      </c>
      <c r="H43" s="150" t="s">
        <v>553</v>
      </c>
      <c r="I43" s="150" t="s">
        <v>554</v>
      </c>
      <c r="J43" s="150" t="s">
        <v>554</v>
      </c>
    </row>
    <row r="44" spans="1:10" customFormat="1" x14ac:dyDescent="0.25">
      <c r="A44" s="143" t="s">
        <v>309</v>
      </c>
      <c r="B44" s="152" t="s">
        <v>310</v>
      </c>
      <c r="C44" s="149" t="s">
        <v>82</v>
      </c>
      <c r="D44" s="149" t="s">
        <v>82</v>
      </c>
      <c r="E44" s="149">
        <v>45612</v>
      </c>
      <c r="F44" s="149">
        <v>45612</v>
      </c>
      <c r="G44" s="150" t="s">
        <v>553</v>
      </c>
      <c r="H44" s="150" t="s">
        <v>553</v>
      </c>
      <c r="I44" s="150" t="s">
        <v>554</v>
      </c>
      <c r="J44" s="150" t="s">
        <v>554</v>
      </c>
    </row>
    <row r="45" spans="1:10" customFormat="1" ht="78.75" x14ac:dyDescent="0.25">
      <c r="A45" s="143" t="s">
        <v>311</v>
      </c>
      <c r="B45" s="152" t="s">
        <v>312</v>
      </c>
      <c r="C45" s="149" t="s">
        <v>82</v>
      </c>
      <c r="D45" s="149" t="s">
        <v>82</v>
      </c>
      <c r="E45" s="149" t="s">
        <v>103</v>
      </c>
      <c r="F45" s="149" t="s">
        <v>103</v>
      </c>
      <c r="G45" s="150"/>
      <c r="H45" s="150"/>
      <c r="I45" s="150" t="s">
        <v>257</v>
      </c>
      <c r="J45" s="150" t="s">
        <v>257</v>
      </c>
    </row>
    <row r="46" spans="1:10" customFormat="1" ht="157.5" x14ac:dyDescent="0.25">
      <c r="A46" s="143" t="s">
        <v>313</v>
      </c>
      <c r="B46" s="152" t="s">
        <v>314</v>
      </c>
      <c r="C46" s="149" t="s">
        <v>82</v>
      </c>
      <c r="D46" s="149" t="s">
        <v>82</v>
      </c>
      <c r="E46" s="149" t="s">
        <v>103</v>
      </c>
      <c r="F46" s="149" t="s">
        <v>103</v>
      </c>
      <c r="G46" s="150"/>
      <c r="H46" s="150"/>
      <c r="I46" s="150" t="s">
        <v>257</v>
      </c>
      <c r="J46" s="150" t="s">
        <v>257</v>
      </c>
    </row>
    <row r="47" spans="1:10" customFormat="1" x14ac:dyDescent="0.25">
      <c r="A47" s="143" t="s">
        <v>315</v>
      </c>
      <c r="B47" s="152" t="s">
        <v>316</v>
      </c>
      <c r="C47" s="149" t="s">
        <v>82</v>
      </c>
      <c r="D47" s="149" t="s">
        <v>82</v>
      </c>
      <c r="E47" s="149" t="s">
        <v>103</v>
      </c>
      <c r="F47" s="149" t="s">
        <v>103</v>
      </c>
      <c r="G47" s="150"/>
      <c r="H47" s="150"/>
      <c r="I47" s="150" t="s">
        <v>257</v>
      </c>
      <c r="J47" s="150" t="s">
        <v>257</v>
      </c>
    </row>
    <row r="48" spans="1:10" customFormat="1" ht="31.5" x14ac:dyDescent="0.25">
      <c r="A48" s="143" t="s">
        <v>317</v>
      </c>
      <c r="B48" s="144" t="s">
        <v>318</v>
      </c>
      <c r="C48" s="150"/>
      <c r="D48" s="150"/>
      <c r="E48" s="150" t="s">
        <v>257</v>
      </c>
      <c r="F48" s="150" t="s">
        <v>257</v>
      </c>
      <c r="G48" s="150"/>
      <c r="H48" s="150"/>
      <c r="I48" s="146" t="s">
        <v>257</v>
      </c>
      <c r="J48" s="146" t="s">
        <v>257</v>
      </c>
    </row>
    <row r="49" spans="1:10" customFormat="1" ht="31.5" x14ac:dyDescent="0.25">
      <c r="A49" s="143" t="s">
        <v>18</v>
      </c>
      <c r="B49" s="152" t="s">
        <v>319</v>
      </c>
      <c r="C49" s="149" t="s">
        <v>82</v>
      </c>
      <c r="D49" s="149" t="s">
        <v>82</v>
      </c>
      <c r="E49" s="149">
        <v>45625</v>
      </c>
      <c r="F49" s="149">
        <v>45625</v>
      </c>
      <c r="G49" s="150" t="s">
        <v>553</v>
      </c>
      <c r="H49" s="150" t="s">
        <v>553</v>
      </c>
      <c r="I49" s="150" t="s">
        <v>554</v>
      </c>
      <c r="J49" s="150" t="s">
        <v>554</v>
      </c>
    </row>
    <row r="50" spans="1:10" customFormat="1" ht="78.75" x14ac:dyDescent="0.25">
      <c r="A50" s="143" t="s">
        <v>320</v>
      </c>
      <c r="B50" s="152" t="s">
        <v>321</v>
      </c>
      <c r="C50" s="149" t="s">
        <v>82</v>
      </c>
      <c r="D50" s="149" t="s">
        <v>82</v>
      </c>
      <c r="E50" s="149">
        <v>45625</v>
      </c>
      <c r="F50" s="149">
        <v>45625</v>
      </c>
      <c r="G50" s="150" t="s">
        <v>553</v>
      </c>
      <c r="H50" s="150" t="s">
        <v>553</v>
      </c>
      <c r="I50" s="150" t="s">
        <v>554</v>
      </c>
      <c r="J50" s="150" t="s">
        <v>554</v>
      </c>
    </row>
    <row r="51" spans="1:10" customFormat="1" ht="63" x14ac:dyDescent="0.25">
      <c r="A51" s="143" t="s">
        <v>322</v>
      </c>
      <c r="B51" s="152" t="s">
        <v>323</v>
      </c>
      <c r="C51" s="149" t="s">
        <v>82</v>
      </c>
      <c r="D51" s="149" t="s">
        <v>82</v>
      </c>
      <c r="E51" s="149" t="s">
        <v>103</v>
      </c>
      <c r="F51" s="149" t="s">
        <v>103</v>
      </c>
      <c r="G51" s="150"/>
      <c r="H51" s="150"/>
      <c r="I51" s="150" t="s">
        <v>257</v>
      </c>
      <c r="J51" s="150" t="s">
        <v>257</v>
      </c>
    </row>
    <row r="52" spans="1:10" customFormat="1" ht="63" x14ac:dyDescent="0.25">
      <c r="A52" s="143" t="s">
        <v>324</v>
      </c>
      <c r="B52" s="152" t="s">
        <v>325</v>
      </c>
      <c r="C52" s="149" t="s">
        <v>82</v>
      </c>
      <c r="D52" s="149" t="s">
        <v>82</v>
      </c>
      <c r="E52" s="149" t="s">
        <v>103</v>
      </c>
      <c r="F52" s="149" t="s">
        <v>103</v>
      </c>
      <c r="G52" s="150"/>
      <c r="H52" s="150"/>
      <c r="I52" s="150" t="s">
        <v>257</v>
      </c>
      <c r="J52" s="150" t="s">
        <v>257</v>
      </c>
    </row>
    <row r="53" spans="1:10" customFormat="1" ht="31.5" x14ac:dyDescent="0.25">
      <c r="A53" s="143" t="s">
        <v>326</v>
      </c>
      <c r="B53" s="153" t="s">
        <v>327</v>
      </c>
      <c r="C53" s="149" t="s">
        <v>82</v>
      </c>
      <c r="D53" s="149" t="s">
        <v>82</v>
      </c>
      <c r="E53" s="149">
        <v>45625</v>
      </c>
      <c r="F53" s="149">
        <v>45625</v>
      </c>
      <c r="G53" s="150" t="s">
        <v>553</v>
      </c>
      <c r="H53" s="150" t="s">
        <v>553</v>
      </c>
      <c r="I53" s="150" t="s">
        <v>554</v>
      </c>
      <c r="J53" s="150" t="s">
        <v>554</v>
      </c>
    </row>
    <row r="54" spans="1:10" customFormat="1" ht="31.5" x14ac:dyDescent="0.25">
      <c r="A54" s="143" t="s">
        <v>328</v>
      </c>
      <c r="B54" s="152" t="s">
        <v>329</v>
      </c>
      <c r="C54" s="149" t="s">
        <v>82</v>
      </c>
      <c r="D54" s="149" t="s">
        <v>82</v>
      </c>
      <c r="E54" s="149" t="s">
        <v>103</v>
      </c>
      <c r="F54" s="149" t="s">
        <v>103</v>
      </c>
      <c r="G54" s="150" t="s">
        <v>257</v>
      </c>
      <c r="H54" s="150" t="s">
        <v>257</v>
      </c>
      <c r="I54" s="150" t="s">
        <v>257</v>
      </c>
      <c r="J54" s="150"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dcterms:created xsi:type="dcterms:W3CDTF">2024-04-29T18:50:48Z</dcterms:created>
  <dcterms:modified xsi:type="dcterms:W3CDTF">2025-02-14T08:48:38Z</dcterms:modified>
</cp:coreProperties>
</file>