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8630314C-B0D4-4423-8B5A-DC8785C6FAF5}" xr6:coauthVersionLast="45" xr6:coauthVersionMax="47" xr10:uidLastSave="{00000000-0000-0000-0000-000000000000}"/>
  <bookViews>
    <workbookView xWindow="-120" yWindow="-120" windowWidth="29040" windowHeight="15720" tabRatio="789" firstSheet="5" activeTab="9" xr2:uid="{BA908F62-C7DD-40CF-9FA3-65CE535B520D}"/>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25" i="10" l="1"/>
  <c r="AG26" i="10"/>
  <c r="AG27" i="10"/>
  <c r="AG28" i="10"/>
  <c r="AG29" i="10"/>
  <c r="AG30" i="10"/>
  <c r="AG31" i="10"/>
  <c r="AG32" i="10"/>
  <c r="AG33" i="10"/>
  <c r="AG34" i="10"/>
  <c r="AG35" i="10"/>
  <c r="AG36" i="10"/>
  <c r="AG37" i="10"/>
  <c r="AG38" i="10"/>
  <c r="AG39" i="10"/>
  <c r="AG40" i="10"/>
  <c r="AG41" i="10"/>
  <c r="AG42" i="10"/>
  <c r="AG43" i="10"/>
  <c r="AG44" i="10"/>
  <c r="AG45"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24" i="10"/>
  <c r="D25" i="10" l="1"/>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G24" i="10"/>
  <c r="N24" i="10"/>
  <c r="D24" i="10"/>
  <c r="AF25" i="10" l="1"/>
  <c r="AF26" i="10"/>
  <c r="AF27" i="10"/>
  <c r="AF28" i="10"/>
  <c r="AF29" i="10"/>
  <c r="AF30" i="10"/>
  <c r="AF31" i="10"/>
  <c r="AF32" i="10"/>
  <c r="AF33" i="10"/>
  <c r="AF34" i="10"/>
  <c r="AF35" i="10"/>
  <c r="AF36" i="10"/>
  <c r="AF37" i="10"/>
  <c r="AF38" i="10"/>
  <c r="AF39" i="10"/>
  <c r="AF40" i="10"/>
  <c r="AF41" i="10"/>
  <c r="AF42" i="10"/>
  <c r="AF43" i="10"/>
  <c r="AF44" i="10"/>
  <c r="AF45" i="10"/>
  <c r="AF46" i="10"/>
  <c r="AF47" i="10"/>
  <c r="AF48" i="10"/>
  <c r="AF49" i="10"/>
  <c r="AF50" i="10"/>
  <c r="AF51" i="10"/>
  <c r="AF52" i="10"/>
  <c r="AF53" i="10"/>
  <c r="AF54" i="10"/>
  <c r="AF55" i="10"/>
  <c r="AF56" i="10"/>
  <c r="AF57" i="10"/>
  <c r="AF58" i="10"/>
  <c r="AF59" i="10"/>
  <c r="AF60" i="10"/>
  <c r="AF61" i="10"/>
  <c r="AF62" i="10"/>
  <c r="AF63" i="10"/>
  <c r="AF64" i="10"/>
  <c r="AF65" i="10"/>
  <c r="AF66" i="10"/>
  <c r="AF67" i="10"/>
  <c r="AF68" i="10"/>
  <c r="AF69" i="10"/>
  <c r="AF70" i="10"/>
  <c r="AF71" i="10"/>
  <c r="AF72" i="10"/>
  <c r="AF24" i="10"/>
  <c r="C25" i="10"/>
  <c r="C26" i="10"/>
  <c r="C27" i="10"/>
  <c r="C28" i="10"/>
  <c r="C29" i="10"/>
  <c r="C30" i="10"/>
  <c r="C31" i="10"/>
  <c r="C32" i="10"/>
  <c r="C33" i="10"/>
  <c r="C34" i="10"/>
  <c r="C35" i="10"/>
  <c r="C36" i="10"/>
  <c r="C37" i="10"/>
  <c r="C38" i="10"/>
  <c r="C39" i="10"/>
  <c r="C40" i="10"/>
  <c r="C41" i="10"/>
  <c r="C42" i="10"/>
  <c r="C43" i="10"/>
  <c r="C44" i="10"/>
  <c r="C45" i="10"/>
  <c r="C46" i="10"/>
  <c r="C47" i="10"/>
  <c r="C48" i="10"/>
  <c r="C49" i="10"/>
  <c r="C50" i="10"/>
  <c r="C51" i="10"/>
  <c r="C52" i="10"/>
  <c r="C53" i="10"/>
  <c r="C54" i="10"/>
  <c r="C55" i="10"/>
  <c r="C56" i="10"/>
  <c r="C57" i="10"/>
  <c r="C58" i="10"/>
  <c r="C59" i="10"/>
  <c r="C60" i="10"/>
  <c r="C61" i="10"/>
  <c r="C62" i="10"/>
  <c r="C63" i="10"/>
  <c r="C64" i="10"/>
  <c r="C65" i="10"/>
  <c r="C66" i="10"/>
  <c r="C67" i="10"/>
  <c r="C68" i="10"/>
  <c r="C69" i="10"/>
  <c r="C70" i="10"/>
  <c r="C71" i="10"/>
  <c r="C72" i="10"/>
  <c r="C24" i="10"/>
  <c r="O55" i="10"/>
  <c r="N55" i="10"/>
  <c r="O35" i="10"/>
  <c r="N35" i="10"/>
  <c r="M35" i="10"/>
  <c r="L35" i="10"/>
  <c r="N30" i="10"/>
  <c r="B1" i="12"/>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s="1"/>
  <c r="G68" i="8"/>
  <c r="G76" i="8"/>
  <c r="G81" i="8"/>
  <c r="H65" i="8"/>
  <c r="H75" i="8" s="1"/>
  <c r="H68" i="8"/>
  <c r="H76" i="8" s="1"/>
  <c r="H81" i="8"/>
  <c r="I65" i="8"/>
  <c r="I75" i="8" s="1"/>
  <c r="I68" i="8"/>
  <c r="I76" i="8"/>
  <c r="I81" i="8"/>
  <c r="J65" i="8"/>
  <c r="J75" i="8" s="1"/>
  <c r="J68" i="8"/>
  <c r="J76" i="8" s="1"/>
  <c r="J81" i="8"/>
  <c r="K65" i="8"/>
  <c r="K75" i="8" s="1"/>
  <c r="K68" i="8"/>
  <c r="K76" i="8" s="1"/>
  <c r="K81" i="8"/>
  <c r="L65" i="8"/>
  <c r="L75" i="8" s="1"/>
  <c r="L68" i="8"/>
  <c r="L76" i="8" s="1"/>
  <c r="L81" i="8"/>
  <c r="M65" i="8"/>
  <c r="M75" i="8"/>
  <c r="M68" i="8"/>
  <c r="M76" i="8" s="1"/>
  <c r="M81" i="8"/>
  <c r="N65" i="8"/>
  <c r="N75" i="8" s="1"/>
  <c r="N68" i="8"/>
  <c r="N76" i="8" s="1"/>
  <c r="N81" i="8"/>
  <c r="O65" i="8"/>
  <c r="O75" i="8" s="1"/>
  <c r="O68" i="8"/>
  <c r="O76" i="8"/>
  <c r="O81" i="8"/>
  <c r="P65" i="8"/>
  <c r="P75" i="8" s="1"/>
  <c r="P68" i="8"/>
  <c r="P76" i="8" s="1"/>
  <c r="P81" i="8"/>
  <c r="Q65" i="8"/>
  <c r="Q75" i="8" s="1"/>
  <c r="Q68" i="8"/>
  <c r="Q76" i="8" s="1"/>
  <c r="Q81" i="8"/>
  <c r="R65" i="8"/>
  <c r="R75" i="8"/>
  <c r="R68" i="8"/>
  <c r="R76" i="8" s="1"/>
  <c r="R81" i="8"/>
  <c r="S63" i="8"/>
  <c r="S65" i="8"/>
  <c r="S75" i="8" s="1"/>
  <c r="S68" i="8"/>
  <c r="S76" i="8"/>
  <c r="S81" i="8"/>
  <c r="T63" i="8"/>
  <c r="T65" i="8"/>
  <c r="T75" i="8" s="1"/>
  <c r="T68" i="8"/>
  <c r="T76" i="8"/>
  <c r="T81" i="8"/>
  <c r="U63" i="8"/>
  <c r="U65" i="8"/>
  <c r="U75" i="8"/>
  <c r="U68" i="8"/>
  <c r="U76" i="8"/>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66" i="8" l="1"/>
  <c r="C62" i="8"/>
  <c r="E66" i="8"/>
  <c r="F66" i="8" s="1"/>
  <c r="G66" i="8" s="1"/>
  <c r="H66" i="8" s="1"/>
  <c r="I66" i="8" s="1"/>
  <c r="J66" i="8" s="1"/>
  <c r="K66" i="8" s="1"/>
  <c r="L66" i="8" s="1"/>
  <c r="M66" i="8" s="1"/>
  <c r="N66" i="8" s="1"/>
  <c r="O66" i="8" s="1"/>
  <c r="P66" i="8" s="1"/>
  <c r="Q66" i="8" s="1"/>
  <c r="R66" i="8" s="1"/>
  <c r="S66" i="8" s="1"/>
  <c r="T66" i="8" s="1"/>
  <c r="U66" i="8" s="1"/>
  <c r="V66" i="8" s="1"/>
  <c r="W66" i="8" s="1"/>
  <c r="B48" i="8"/>
  <c r="B57" i="8" s="1"/>
  <c r="B79" i="8" s="1"/>
  <c r="C48" i="8"/>
  <c r="C57" i="8" s="1"/>
  <c r="C79" i="8" s="1"/>
  <c r="B62" i="8"/>
  <c r="B61" i="8"/>
  <c r="B59" i="8"/>
  <c r="B58" i="8"/>
  <c r="D47" i="8"/>
  <c r="C61" i="8"/>
  <c r="C60" i="8"/>
  <c r="B64" i="8" l="1"/>
  <c r="B67" i="8" s="1"/>
  <c r="B74" i="8" s="1"/>
  <c r="B78" i="8"/>
  <c r="D60" i="8"/>
  <c r="D61" i="8"/>
  <c r="E47" i="8"/>
  <c r="D62" i="8"/>
  <c r="D48" i="8"/>
  <c r="D57" i="8" s="1"/>
  <c r="D59" i="8"/>
  <c r="C58" i="8"/>
  <c r="B69" i="8" l="1"/>
  <c r="D58" i="8"/>
  <c r="D64" i="8" s="1"/>
  <c r="D67" i="8" s="1"/>
  <c r="D79" i="8"/>
  <c r="B70" i="8"/>
  <c r="B71" i="8" s="1"/>
  <c r="C78" i="8"/>
  <c r="C64" i="8"/>
  <c r="C67" i="8" s="1"/>
  <c r="E61" i="8"/>
  <c r="F47" i="8"/>
  <c r="E62" i="8"/>
  <c r="E59" i="8"/>
  <c r="E60" i="8"/>
  <c r="E48" i="8"/>
  <c r="E57" i="8" s="1"/>
  <c r="D78" i="8" l="1"/>
  <c r="E79" i="8"/>
  <c r="F62" i="8"/>
  <c r="F48" i="8"/>
  <c r="F57" i="8" s="1"/>
  <c r="F59" i="8"/>
  <c r="F60" i="8"/>
  <c r="F61" i="8"/>
  <c r="G47" i="8"/>
  <c r="D74" i="8"/>
  <c r="D69" i="8"/>
  <c r="B77" i="8"/>
  <c r="B82" i="8" s="1"/>
  <c r="E58" i="8"/>
  <c r="C74" i="8"/>
  <c r="C69" i="8"/>
  <c r="B83" i="8" l="1"/>
  <c r="B87" i="8"/>
  <c r="F58" i="8"/>
  <c r="G59" i="8"/>
  <c r="G60" i="8"/>
  <c r="G48" i="8"/>
  <c r="G57" i="8" s="1"/>
  <c r="G61" i="8"/>
  <c r="H47" i="8"/>
  <c r="G62" i="8"/>
  <c r="F79" i="8"/>
  <c r="F64" i="8"/>
  <c r="F67" i="8" s="1"/>
  <c r="F78" i="8"/>
  <c r="E64" i="8"/>
  <c r="E67" i="8" s="1"/>
  <c r="C70" i="8"/>
  <c r="C71" i="8" s="1"/>
  <c r="D70" i="8"/>
  <c r="D71" i="8" s="1"/>
  <c r="E78" i="8"/>
  <c r="H60" i="8" l="1"/>
  <c r="H61" i="8"/>
  <c r="I47" i="8"/>
  <c r="H62" i="8"/>
  <c r="H48" i="8"/>
  <c r="H57" i="8" s="1"/>
  <c r="H59" i="8"/>
  <c r="G58" i="8"/>
  <c r="G64" i="8" s="1"/>
  <c r="G67" i="8" s="1"/>
  <c r="B85" i="8"/>
  <c r="B86" i="8" s="1"/>
  <c r="F74" i="8"/>
  <c r="F69" i="8"/>
  <c r="C77" i="8"/>
  <c r="C82" i="8" s="1"/>
  <c r="G79" i="8"/>
  <c r="E74" i="8"/>
  <c r="E69" i="8"/>
  <c r="G78" i="8" l="1"/>
  <c r="D77" i="8"/>
  <c r="D82" i="8" s="1"/>
  <c r="D85" i="8" s="1"/>
  <c r="F70" i="8"/>
  <c r="F71" i="8"/>
  <c r="I61" i="8"/>
  <c r="J47" i="8"/>
  <c r="I62" i="8"/>
  <c r="I59" i="8"/>
  <c r="I60" i="8"/>
  <c r="I48" i="8"/>
  <c r="I57" i="8" s="1"/>
  <c r="G74" i="8"/>
  <c r="G69" i="8"/>
  <c r="H58" i="8"/>
  <c r="E70" i="8"/>
  <c r="E71" i="8" s="1"/>
  <c r="C85" i="8"/>
  <c r="C86" i="8" s="1"/>
  <c r="C89" i="8" s="1"/>
  <c r="C83" i="8"/>
  <c r="D87" i="8"/>
  <c r="C87" i="8"/>
  <c r="B89" i="8"/>
  <c r="H64" i="8"/>
  <c r="H67" i="8" s="1"/>
  <c r="H79" i="8"/>
  <c r="H78" i="8"/>
  <c r="D83" i="8" l="1"/>
  <c r="D88" i="8" s="1"/>
  <c r="I58" i="8"/>
  <c r="D86" i="8"/>
  <c r="D89" i="8" s="1"/>
  <c r="H69" i="8"/>
  <c r="H74" i="8"/>
  <c r="I64" i="8"/>
  <c r="I67" i="8" s="1"/>
  <c r="I79" i="8"/>
  <c r="I78" i="8"/>
  <c r="J62" i="8"/>
  <c r="J48" i="8"/>
  <c r="J57" i="8" s="1"/>
  <c r="J59" i="8"/>
  <c r="J60" i="8"/>
  <c r="J61" i="8"/>
  <c r="K47" i="8"/>
  <c r="C88" i="8"/>
  <c r="B88" i="8"/>
  <c r="G70" i="8"/>
  <c r="G71" i="8" s="1"/>
  <c r="E77" i="8"/>
  <c r="E82" i="8" s="1"/>
  <c r="F77" i="8"/>
  <c r="F82" i="8" s="1"/>
  <c r="F85" i="8" s="1"/>
  <c r="J58" i="8" l="1"/>
  <c r="E85" i="8"/>
  <c r="E86" i="8" s="1"/>
  <c r="E89" i="8" s="1"/>
  <c r="E83" i="8"/>
  <c r="E88" i="8" s="1"/>
  <c r="F83" i="8"/>
  <c r="F87" i="8"/>
  <c r="E87" i="8"/>
  <c r="G77" i="8"/>
  <c r="G82" i="8" s="1"/>
  <c r="G85" i="8" s="1"/>
  <c r="K59" i="8"/>
  <c r="K60" i="8"/>
  <c r="K61" i="8"/>
  <c r="L47" i="8"/>
  <c r="K62" i="8"/>
  <c r="K48" i="8"/>
  <c r="K57" i="8" s="1"/>
  <c r="J79" i="8"/>
  <c r="J64" i="8"/>
  <c r="J67" i="8" s="1"/>
  <c r="J78" i="8"/>
  <c r="I74" i="8"/>
  <c r="I69" i="8"/>
  <c r="H70" i="8"/>
  <c r="K58" i="8" l="1"/>
  <c r="J74" i="8"/>
  <c r="J69" i="8"/>
  <c r="F88" i="8"/>
  <c r="L60" i="8"/>
  <c r="L61" i="8"/>
  <c r="M47" i="8"/>
  <c r="L62" i="8"/>
  <c r="L59" i="8"/>
  <c r="L48" i="8"/>
  <c r="L57" i="8" s="1"/>
  <c r="I70" i="8"/>
  <c r="I71" i="8"/>
  <c r="G87" i="8"/>
  <c r="F86" i="8"/>
  <c r="F89" i="8" s="1"/>
  <c r="G86" i="8"/>
  <c r="G89" i="8" s="1"/>
  <c r="G83" i="8"/>
  <c r="G88" i="8" s="1"/>
  <c r="H71" i="8"/>
  <c r="K64" i="8"/>
  <c r="K67" i="8" s="1"/>
  <c r="K79" i="8"/>
  <c r="K78" i="8"/>
  <c r="H77" i="8"/>
  <c r="H82" i="8" s="1"/>
  <c r="H83" i="8" s="1"/>
  <c r="H88" i="8" s="1"/>
  <c r="L79" i="8" l="1"/>
  <c r="L58" i="8"/>
  <c r="L64" i="8" s="1"/>
  <c r="L67" i="8" s="1"/>
  <c r="J70" i="8"/>
  <c r="J71" i="8" s="1"/>
  <c r="K74" i="8"/>
  <c r="K69" i="8"/>
  <c r="H87" i="8"/>
  <c r="I77" i="8"/>
  <c r="I82" i="8" s="1"/>
  <c r="H85" i="8"/>
  <c r="H86" i="8" s="1"/>
  <c r="H89" i="8" s="1"/>
  <c r="M61" i="8"/>
  <c r="N47" i="8"/>
  <c r="M62" i="8"/>
  <c r="M59" i="8"/>
  <c r="M60" i="8"/>
  <c r="M48" i="8"/>
  <c r="M57" i="8" s="1"/>
  <c r="L69" i="8" l="1"/>
  <c r="L74" i="8"/>
  <c r="I85" i="8"/>
  <c r="I86" i="8" s="1"/>
  <c r="I89" i="8" s="1"/>
  <c r="M58" i="8"/>
  <c r="M64" i="8" s="1"/>
  <c r="M67" i="8" s="1"/>
  <c r="I87" i="8"/>
  <c r="L78" i="8"/>
  <c r="M79" i="8"/>
  <c r="M78" i="8"/>
  <c r="N62" i="8"/>
  <c r="N48" i="8"/>
  <c r="N57" i="8" s="1"/>
  <c r="N59" i="8"/>
  <c r="N60" i="8"/>
  <c r="N61" i="8"/>
  <c r="O47" i="8"/>
  <c r="K70" i="8"/>
  <c r="I83" i="8"/>
  <c r="I88" i="8" s="1"/>
  <c r="J77" i="8"/>
  <c r="J82" i="8" s="1"/>
  <c r="K77" i="8" l="1"/>
  <c r="K82" i="8" s="1"/>
  <c r="K85" i="8" s="1"/>
  <c r="N58" i="8"/>
  <c r="N78" i="8" s="1"/>
  <c r="O59" i="8"/>
  <c r="O60" i="8"/>
  <c r="O61" i="8"/>
  <c r="P47" i="8"/>
  <c r="O62" i="8"/>
  <c r="O48" i="8"/>
  <c r="O57" i="8" s="1"/>
  <c r="N64" i="8"/>
  <c r="N67" i="8" s="1"/>
  <c r="N79" i="8"/>
  <c r="M74" i="8"/>
  <c r="M69" i="8"/>
  <c r="J85" i="8"/>
  <c r="J86" i="8" s="1"/>
  <c r="J89" i="8" s="1"/>
  <c r="J87" i="8"/>
  <c r="J83" i="8"/>
  <c r="J88" i="8" s="1"/>
  <c r="K71" i="8"/>
  <c r="L70" i="8"/>
  <c r="L77" i="8" s="1"/>
  <c r="L82" i="8" s="1"/>
  <c r="K83" i="8" l="1"/>
  <c r="K87" i="8"/>
  <c r="L85" i="8"/>
  <c r="L87" i="8"/>
  <c r="L83" i="8"/>
  <c r="L88" i="8" s="1"/>
  <c r="M70" i="8"/>
  <c r="M77" i="8" s="1"/>
  <c r="M82" i="8" s="1"/>
  <c r="N69" i="8"/>
  <c r="N74" i="8"/>
  <c r="O58" i="8"/>
  <c r="O78" i="8" s="1"/>
  <c r="L71" i="8"/>
  <c r="O79" i="8"/>
  <c r="K88" i="8"/>
  <c r="P60" i="8"/>
  <c r="P61" i="8"/>
  <c r="Q47" i="8"/>
  <c r="P62" i="8"/>
  <c r="P59" i="8"/>
  <c r="P48" i="8"/>
  <c r="P57" i="8" s="1"/>
  <c r="K86" i="8"/>
  <c r="K89" i="8" s="1"/>
  <c r="N70" i="8" l="1"/>
  <c r="N77" i="8" s="1"/>
  <c r="P79" i="8"/>
  <c r="M85" i="8"/>
  <c r="M83" i="8"/>
  <c r="M88" i="8" s="1"/>
  <c r="M87" i="8"/>
  <c r="P58" i="8"/>
  <c r="P78" i="8" s="1"/>
  <c r="O64" i="8"/>
  <c r="O67" i="8" s="1"/>
  <c r="N82" i="8"/>
  <c r="Q61" i="8"/>
  <c r="R47" i="8"/>
  <c r="Q62" i="8"/>
  <c r="Q59" i="8"/>
  <c r="Q60" i="8"/>
  <c r="Q48" i="8"/>
  <c r="Q57" i="8" s="1"/>
  <c r="M71" i="8"/>
  <c r="L86" i="8"/>
  <c r="L89" i="8" s="1"/>
  <c r="Q58" i="8" l="1"/>
  <c r="P64" i="8"/>
  <c r="P67" i="8" s="1"/>
  <c r="N85" i="8"/>
  <c r="N87" i="8"/>
  <c r="N83" i="8"/>
  <c r="N88" i="8" s="1"/>
  <c r="O74" i="8"/>
  <c r="O69" i="8"/>
  <c r="M86" i="8"/>
  <c r="M89" i="8" s="1"/>
  <c r="N71" i="8"/>
  <c r="Q79" i="8"/>
  <c r="Q64" i="8"/>
  <c r="Q67" i="8" s="1"/>
  <c r="Q78" i="8"/>
  <c r="R62" i="8"/>
  <c r="R59" i="8"/>
  <c r="R60" i="8"/>
  <c r="R61" i="8"/>
  <c r="B32" i="8" s="1"/>
  <c r="R48" i="8"/>
  <c r="R57" i="8" s="1"/>
  <c r="S47" i="8"/>
  <c r="B29" i="8" l="1"/>
  <c r="Q74" i="8"/>
  <c r="Q69" i="8"/>
  <c r="O70" i="8"/>
  <c r="O77" i="8" s="1"/>
  <c r="O82" i="8" s="1"/>
  <c r="N86" i="8"/>
  <c r="N89" i="8" s="1"/>
  <c r="R58" i="8"/>
  <c r="B26" i="8" s="1"/>
  <c r="P74" i="8"/>
  <c r="P69" i="8"/>
  <c r="S62" i="8"/>
  <c r="S59" i="8"/>
  <c r="S60" i="8"/>
  <c r="T47" i="8"/>
  <c r="S48" i="8"/>
  <c r="S57" i="8" s="1"/>
  <c r="S61" i="8"/>
  <c r="R79" i="8"/>
  <c r="R78" i="8" l="1"/>
  <c r="R64" i="8"/>
  <c r="R67" i="8" s="1"/>
  <c r="S58" i="8"/>
  <c r="O85" i="8"/>
  <c r="O86" i="8" s="1"/>
  <c r="O89" i="8" s="1"/>
  <c r="O83" i="8"/>
  <c r="O88" i="8" s="1"/>
  <c r="O87" i="8"/>
  <c r="S79" i="8"/>
  <c r="S64" i="8"/>
  <c r="S67" i="8" s="1"/>
  <c r="S78" i="8"/>
  <c r="Q70" i="8"/>
  <c r="Q71" i="8" s="1"/>
  <c r="R74" i="8"/>
  <c r="R69" i="8"/>
  <c r="T62" i="8"/>
  <c r="T59" i="8"/>
  <c r="T60" i="8"/>
  <c r="U47" i="8"/>
  <c r="T48" i="8"/>
  <c r="T57" i="8" s="1"/>
  <c r="T61" i="8"/>
  <c r="P70" i="8"/>
  <c r="P77" i="8" s="1"/>
  <c r="P82" i="8" s="1"/>
  <c r="P71" i="8"/>
  <c r="O71" i="8"/>
  <c r="P85" i="8" l="1"/>
  <c r="P86" i="8" s="1"/>
  <c r="P89" i="8" s="1"/>
  <c r="P83" i="8"/>
  <c r="P88" i="8" s="1"/>
  <c r="P87" i="8"/>
  <c r="T79" i="8"/>
  <c r="U62" i="8"/>
  <c r="U59" i="8"/>
  <c r="U60" i="8"/>
  <c r="V47" i="8"/>
  <c r="U48" i="8"/>
  <c r="U57" i="8" s="1"/>
  <c r="U61" i="8"/>
  <c r="R70" i="8"/>
  <c r="R71" i="8"/>
  <c r="S74" i="8"/>
  <c r="S69" i="8"/>
  <c r="T58" i="8"/>
  <c r="T64" i="8" s="1"/>
  <c r="T67" i="8" s="1"/>
  <c r="Q77" i="8"/>
  <c r="Q82" i="8" s="1"/>
  <c r="T74" i="8" l="1"/>
  <c r="T69" i="8"/>
  <c r="U58" i="8"/>
  <c r="U78" i="8" s="1"/>
  <c r="V62" i="8"/>
  <c r="V59" i="8"/>
  <c r="V60" i="8"/>
  <c r="W47" i="8"/>
  <c r="V48" i="8"/>
  <c r="V57" i="8" s="1"/>
  <c r="V61" i="8"/>
  <c r="T78" i="8"/>
  <c r="Q85" i="8"/>
  <c r="Q86" i="8" s="1"/>
  <c r="Q89" i="8" s="1"/>
  <c r="Q83" i="8"/>
  <c r="Q88" i="8" s="1"/>
  <c r="Q87" i="8"/>
  <c r="U79" i="8"/>
  <c r="U64" i="8"/>
  <c r="U67" i="8" s="1"/>
  <c r="S70" i="8"/>
  <c r="R77" i="8"/>
  <c r="R82" i="8" s="1"/>
  <c r="S77" i="8" l="1"/>
  <c r="S82" i="8" s="1"/>
  <c r="S85" i="8" s="1"/>
  <c r="R85" i="8"/>
  <c r="R86" i="8" s="1"/>
  <c r="R87" i="8"/>
  <c r="R83" i="8"/>
  <c r="R88" i="8" s="1"/>
  <c r="U74" i="8"/>
  <c r="U69" i="8"/>
  <c r="W62" i="8"/>
  <c r="W59" i="8"/>
  <c r="W60" i="8"/>
  <c r="W48" i="8"/>
  <c r="W57" i="8" s="1"/>
  <c r="W61" i="8"/>
  <c r="S71" i="8"/>
  <c r="V58" i="8"/>
  <c r="V78" i="8" s="1"/>
  <c r="T70" i="8"/>
  <c r="T77" i="8" s="1"/>
  <c r="T82" i="8" s="1"/>
  <c r="T71" i="8"/>
  <c r="V79" i="8"/>
  <c r="V64" i="8"/>
  <c r="V67" i="8" s="1"/>
  <c r="S83" i="8" l="1"/>
  <c r="S87" i="8"/>
  <c r="W58" i="8"/>
  <c r="W79" i="8"/>
  <c r="W64" i="8"/>
  <c r="W67" i="8" s="1"/>
  <c r="W78" i="8"/>
  <c r="U70" i="8"/>
  <c r="U77" i="8" s="1"/>
  <c r="U82" i="8" s="1"/>
  <c r="G28" i="8"/>
  <c r="R89" i="8"/>
  <c r="T85" i="8"/>
  <c r="T83" i="8"/>
  <c r="T88" i="8" s="1"/>
  <c r="T87" i="8"/>
  <c r="V74" i="8"/>
  <c r="V69" i="8"/>
  <c r="S88" i="8"/>
  <c r="S86" i="8"/>
  <c r="S89" i="8" s="1"/>
  <c r="U71" i="8" l="1"/>
  <c r="V70" i="8"/>
  <c r="V77" i="8" s="1"/>
  <c r="V82" i="8" s="1"/>
  <c r="T86" i="8"/>
  <c r="T89" i="8" s="1"/>
  <c r="W74" i="8"/>
  <c r="W69" i="8"/>
  <c r="U85" i="8"/>
  <c r="U86" i="8" s="1"/>
  <c r="U89" i="8" s="1"/>
  <c r="U87" i="8"/>
  <c r="U83" i="8"/>
  <c r="U88" i="8" s="1"/>
  <c r="V71" i="8" l="1"/>
  <c r="V85" i="8"/>
  <c r="V86" i="8" s="1"/>
  <c r="V89" i="8" s="1"/>
  <c r="V87" i="8"/>
  <c r="V83" i="8"/>
  <c r="V88" i="8" s="1"/>
  <c r="W70" i="8"/>
  <c r="W77" i="8" s="1"/>
  <c r="W82" i="8" s="1"/>
  <c r="W71" i="8"/>
  <c r="W85" i="8" l="1"/>
  <c r="W86" i="8" s="1"/>
  <c r="W89" i="8" s="1"/>
  <c r="G27" i="8" s="1"/>
  <c r="W87" i="8"/>
  <c r="W83" i="8"/>
  <c r="W88" i="8" s="1"/>
  <c r="G26" i="8" s="1"/>
</calcChain>
</file>

<file path=xl/sharedStrings.xml><?xml version="1.0" encoding="utf-8"?>
<sst xmlns="http://schemas.openxmlformats.org/spreadsheetml/2006/main" count="1132" uniqueCount="578">
  <si>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</si>
  <si>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</si>
  <si>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</si>
  <si>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</si>
  <si>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</si>
  <si>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</si>
  <si>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</si>
  <si>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</si>
  <si>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</si>
  <si>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</si>
  <si>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</si>
  <si>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</si>
  <si>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</si>
  <si>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</si>
  <si>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</si>
  <si>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</si>
  <si>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</si>
  <si>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</si>
  <si>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</si>
  <si>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</si>
  <si>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</si>
  <si>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</si>
  <si>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</si>
  <si>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</si>
  <si>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</si>
  <si>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</si>
  <si>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</si>
  <si>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</si>
  <si>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</si>
  <si>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</si>
  <si>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</si>
  <si>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</si>
  <si>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</si>
  <si>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</si>
  <si>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</si>
  <si>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</si>
  <si>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</si>
  <si>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</si>
  <si>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</si>
  <si>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</si>
  <si>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</si>
  <si>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</si>
  <si>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</si>
  <si>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</si>
  <si>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</si>
  <si>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</si>
  <si>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</si>
  <si>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</si>
  <si>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</si>
  <si>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</si>
  <si>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</si>
  <si>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</si>
  <si>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</si>
  <si>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</si>
  <si>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</si>
  <si>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</si>
  <si>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</si>
  <si>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</si>
  <si>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</si>
  <si>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</si>
  <si>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</si>
  <si>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</si>
  <si>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</si>
  <si>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</si>
  <si>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</si>
  <si>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</si>
  <si>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</si>
  <si>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</si>
  <si>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</si>
  <si>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</si>
  <si>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</si>
  <si>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</si>
  <si>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</si>
  <si>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</si>
  <si>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</si>
  <si>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</si>
  <si>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</si>
  <si>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</si>
  <si>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</si>
  <si>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</si>
  <si>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</si>
  <si>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</si>
  <si>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</si>
  <si>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</si>
  <si>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</si>
  <si>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</si>
  <si>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</si>
  <si>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</si>
  <si>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</si>
  <si>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</si>
  <si>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</si>
  <si>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</si>
  <si>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</si>
  <si>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</si>
  <si>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</si>
  <si>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</si>
  <si>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</si>
  <si>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</si>
  <si>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</si>
  <si>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</si>
  <si>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</si>
  <si>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</si>
  <si>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</si>
  <si>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</si>
  <si>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</si>
  <si>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</si>
  <si>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</si>
  <si>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</si>
  <si>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</si>
  <si>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</si>
  <si>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</si>
  <si>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</si>
  <si>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</si>
  <si>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</si>
  <si>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</si>
  <si>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</si>
  <si>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</si>
  <si>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</si>
  <si>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</si>
  <si>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</si>
  <si>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</si>
  <si>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</si>
  <si>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</si>
  <si>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</si>
  <si>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</si>
  <si>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</si>
  <si>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</si>
  <si>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</si>
  <si>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</si>
  <si>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</si>
  <si>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</si>
  <si>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</si>
  <si>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</si>
  <si>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</si>
  <si>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</si>
  <si>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</si>
  <si>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</si>
  <si>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</si>
  <si>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</si>
  <si>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</si>
  <si>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</si>
  <si>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</si>
  <si>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</si>
  <si>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</si>
  <si>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</si>
  <si>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</si>
  <si>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</si>
  <si>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</si>
  <si>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</si>
  <si>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</si>
  <si>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</si>
  <si>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</si>
  <si>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</si>
  <si>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</si>
  <si>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</si>
  <si>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</si>
  <si>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</si>
  <si>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</si>
  <si>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</si>
  <si>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</si>
  <si>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</si>
  <si>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</si>
  <si>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</si>
  <si>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</si>
  <si>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</si>
  <si>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</si>
  <si>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</si>
  <si>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</si>
  <si>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</si>
  <si>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</si>
  <si>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</si>
  <si>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</si>
  <si>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</si>
  <si>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</si>
  <si>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</si>
  <si>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</si>
  <si>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</si>
  <si>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</si>
  <si>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</si>
  <si>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</si>
  <si>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</si>
  <si>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</si>
  <si>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</si>
  <si>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</si>
  <si>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</si>
  <si>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</si>
  <si>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</si>
  <si>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</si>
  <si>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</si>
  <si>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</si>
  <si>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</si>
  <si>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</si>
  <si>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</si>
  <si>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</si>
  <si>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</si>
  <si>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</si>
  <si>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</si>
  <si>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</si>
  <si>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</si>
  <si>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</si>
  <si>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</si>
  <si>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</si>
  <si>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</si>
  <si>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</si>
  <si>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</si>
  <si>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</si>
  <si>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</si>
  <si>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</si>
  <si>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</si>
  <si>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</si>
  <si>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</si>
  <si>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</si>
  <si>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</si>
  <si>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</si>
  <si>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</si>
  <si>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</si>
  <si>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</si>
  <si>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</si>
  <si>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</si>
  <si>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</si>
  <si>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</si>
  <si>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</si>
  <si>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</si>
  <si>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</si>
  <si>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</si>
  <si>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</si>
  <si>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</si>
  <si>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</si>
  <si>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</si>
  <si>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</si>
  <si>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</si>
  <si>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</si>
  <si>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</si>
  <si>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</si>
  <si>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</si>
  <si>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</si>
  <si>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</si>
  <si>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</si>
  <si>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</si>
  <si>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</si>
  <si>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</si>
  <si>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</si>
  <si>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</si>
  <si>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</si>
  <si>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</si>
  <si>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</si>
  <si>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</si>
  <si>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</si>
  <si>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</si>
  <si>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</si>
  <si>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</si>
  <si>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</si>
  <si>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</si>
  <si>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</si>
  <si>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</si>
  <si>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</si>
  <si>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</si>
  <si>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</si>
  <si>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</si>
  <si>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</si>
  <si>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</si>
  <si>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</si>
  <si>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</si>
  <si>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</si>
  <si>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</si>
  <si>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</si>
  <si>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</si>
  <si>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</si>
  <si>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</si>
  <si>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</si>
  <si>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</si>
  <si>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</si>
  <si>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</si>
  <si>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</si>
  <si>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</si>
  <si>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</si>
  <si>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</si>
  <si>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</si>
  <si>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</si>
  <si>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</si>
  <si>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</si>
  <si>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</si>
  <si>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</si>
  <si>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</si>
  <si>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</si>
  <si>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</si>
  <si>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</si>
  <si>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</si>
  <si>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</si>
  <si>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</si>
  <si>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</si>
  <si>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</si>
  <si>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</si>
  <si>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</si>
  <si>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</si>
  <si>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</si>
  <si>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</si>
  <si>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</si>
  <si>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</si>
  <si>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</si>
  <si>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</si>
  <si>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</si>
  <si>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</si>
  <si>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</si>
  <si>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</si>
  <si>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</si>
  <si>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</si>
  <si>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</si>
  <si>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</si>
  <si>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</si>
  <si>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</si>
  <si>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</si>
  <si>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</si>
  <si>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</si>
  <si>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</si>
  <si>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</si>
  <si>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</si>
  <si>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</si>
  <si>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</si>
  <si>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</si>
  <si>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</si>
  <si>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</si>
  <si>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</si>
  <si>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</si>
  <si>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</si>
  <si>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</si>
  <si>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</si>
  <si>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</si>
  <si>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</si>
  <si>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</si>
  <si>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</si>
  <si>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</si>
  <si>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</si>
  <si>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</si>
  <si>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</si>
  <si>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</si>
  <si>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</si>
  <si>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</si>
  <si>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</si>
  <si>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</si>
  <si>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</si>
  <si>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</si>
  <si>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</si>
  <si>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</si>
  <si>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</si>
  <si>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</si>
  <si>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</si>
  <si>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</si>
  <si>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</si>
  <si>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</si>
  <si>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</si>
  <si>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</si>
  <si>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</si>
  <si>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</si>
  <si>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</si>
  <si>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</si>
  <si>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</si>
  <si>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</si>
  <si>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</si>
  <si>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</si>
  <si>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</si>
  <si>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</si>
  <si>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</si>
  <si>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</si>
  <si>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</si>
  <si>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</si>
  <si>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</si>
  <si>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</si>
  <si>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</si>
  <si>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</si>
  <si>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</si>
  <si>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</si>
  <si>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</si>
  <si>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</si>
  <si>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</si>
  <si>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</si>
  <si>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</si>
  <si>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</si>
  <si>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</si>
  <si>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</si>
  <si>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</si>
  <si>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</si>
  <si>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</si>
  <si>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</si>
  <si>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</si>
  <si>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</si>
  <si>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</si>
  <si>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</si>
  <si>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</si>
  <si>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</si>
  <si>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</si>
  <si>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</si>
  <si>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</si>
  <si>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</si>
  <si>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</si>
  <si>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</si>
  <si>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</si>
  <si>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</si>
  <si>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</si>
  <si>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</si>
  <si>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</si>
  <si>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</si>
  <si>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</si>
  <si>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</si>
  <si>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</si>
  <si>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</si>
  <si>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</si>
  <si>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</si>
  <si>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</si>
  <si>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</si>
  <si>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</si>
  <si>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</si>
  <si>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</si>
  <si>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</si>
  <si>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</si>
  <si>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</si>
  <si>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</si>
  <si>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</si>
  <si>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</si>
  <si>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</si>
  <si>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</si>
  <si>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</si>
  <si>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</si>
  <si>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</si>
  <si>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</si>
  <si>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</si>
  <si>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</si>
  <si>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</si>
  <si>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</si>
  <si>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</si>
  <si>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</si>
  <si>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</si>
  <si>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</si>
  <si>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</si>
  <si>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</si>
  <si>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</si>
  <si>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</si>
  <si>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</si>
  <si>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</si>
  <si>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</si>
  <si>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</si>
  <si>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</si>
  <si>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</si>
  <si>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</si>
  <si>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</si>
  <si>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</si>
  <si>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</si>
  <si>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</si>
  <si>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</si>
  <si>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</si>
  <si>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</si>
  <si>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</si>
  <si>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</si>
  <si>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</si>
  <si>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</si>
  <si>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</si>
  <si>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</si>
  <si>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</si>
  <si>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</si>
  <si>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</si>
  <si>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</si>
  <si>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</si>
  <si>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</si>
  <si>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</si>
  <si>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</si>
  <si>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</si>
  <si>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</si>
  <si>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</si>
  <si>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</si>
  <si>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</si>
  <si>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</si>
  <si>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</si>
  <si>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</si>
  <si>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</si>
  <si>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</si>
  <si>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</si>
  <si>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</si>
  <si>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</si>
  <si>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</si>
  <si>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</si>
  <si>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</si>
  <si>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</si>
  <si>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</si>
  <si>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</si>
  <si>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</si>
  <si>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</si>
  <si>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</si>
  <si>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</si>
  <si>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</si>
  <si>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</si>
  <si>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</si>
  <si>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</si>
  <si>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</si>
  <si>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</si>
  <si>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</si>
  <si>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</si>
  <si>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</si>
  <si>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</si>
  <si>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</si>
  <si>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</si>
  <si>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</si>
  <si>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</si>
  <si>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</si>
  <si>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</si>
  <si>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</si>
  <si>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</si>
  <si>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</si>
  <si>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</si>
  <si>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</si>
  <si>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</si>
  <si>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</si>
  <si>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</si>
  <si>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</si>
  <si>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</si>
  <si>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</si>
  <si>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</si>
  <si>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</si>
  <si>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</si>
  <si>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</si>
  <si>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</si>
  <si>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</si>
  <si>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Реконструкция ВЛ-0,4кВ от ТП-157 (замена деревянных опор на железобетонные,  голого провода на провод СИП, протяженность линии 2,18 км)</t>
  </si>
  <si>
    <t>Реконструкция</t>
  </si>
  <si>
    <t>МВ×А-0; км ЛЭП-2,18; т.у.-0; шт-0</t>
  </si>
  <si>
    <t>Сметный расчет стоимости</t>
  </si>
  <si>
    <t xml:space="preserve">        </t>
  </si>
  <si>
    <t xml:space="preserve">      </t>
  </si>
  <si>
    <t>Накладные расходы (ОКС, кап.проценты и т.д.)</t>
  </si>
  <si>
    <t>ПКГУП "СКЭС"</t>
  </si>
  <si>
    <t>Отсутствует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</si>
  <si>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</si>
  <si>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</si>
  <si>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</si>
  <si>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</si>
  <si>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</si>
  <si>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</si>
  <si>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</si>
  <si>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</si>
  <si>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15.12.2025</t>
  </si>
  <si>
    <t>КЛ-0.4 кВ ТП-157 ф.Свободы ввод на оп.1</t>
  </si>
  <si>
    <t>ВЛ-0.4кВ ТП-157 ф. Свободы</t>
  </si>
  <si>
    <t>50/35</t>
  </si>
  <si>
    <t>КЛ</t>
  </si>
  <si>
    <t>ВЛ</t>
  </si>
  <si>
    <t>в земле</t>
  </si>
  <si>
    <t>Акт обследования</t>
  </si>
  <si>
    <t>реконструкция</t>
  </si>
  <si>
    <t>50/35/16</t>
  </si>
  <si>
    <t>деревянные на ж/б приставке</t>
  </si>
  <si>
    <t xml:space="preserve"> ж/б опоры</t>
  </si>
  <si>
    <t>КЛ-0.4 кВ ТП-157 ф.Большевистская  ввод на оп.1</t>
  </si>
  <si>
    <t>ВЛ-0.4кВ ТП-157 ф. .Большевистская</t>
  </si>
  <si>
    <t>ВЛ-0.4кВ ТП-157 ф.Большевистская</t>
  </si>
  <si>
    <t>70/50/16</t>
  </si>
  <si>
    <t>Год раскрытия информации: 2025 год</t>
  </si>
  <si>
    <t>Пермский край, Соликамский муниципальный округ</t>
  </si>
  <si>
    <t>Соликамский муниципальный округ</t>
  </si>
  <si>
    <t>100</t>
  </si>
  <si>
    <t>Отсутствуют</t>
  </si>
  <si>
    <t>0</t>
  </si>
  <si>
    <t>Работы выполненны хозяйственным способом силами ПКГУП "СКЭС"</t>
  </si>
  <si>
    <t>показатель замены линий электропередачи ( n
з_лэп L-2,18 ); на уровне напряжения 0,4 кВ; показатель объема финансовых потребностей, необходимых для реализации
мероприятий, направленных на выполнение требований законодательства (Фтз-4,56 );</t>
  </si>
  <si>
    <t>4,56 млн.руб с НДС</t>
  </si>
  <si>
    <t>3,82 млн.руб без НДС</t>
  </si>
  <si>
    <t>З</t>
  </si>
  <si>
    <t>ООО "ПСТЭ"</t>
  </si>
  <si>
    <t>ООО "КГБ"</t>
  </si>
  <si>
    <t>Завершён</t>
  </si>
  <si>
    <t>СМР</t>
  </si>
  <si>
    <t>Выполнение работ по реконструкции ЭСК ГПП-1 в части объекта ТП-157 ВЛ-,04 кВ ф. Свободы,, ф. Большевистская</t>
  </si>
  <si>
    <t>смета</t>
  </si>
  <si>
    <t>Аукцион в электронной форме, участниками которого могут быть только СМП</t>
  </si>
  <si>
    <t>ООО "ПСТЭ"           ООО "Космос"</t>
  </si>
  <si>
    <t>4002,291       4023,028</t>
  </si>
  <si>
    <t>SBR003-250602524600018</t>
  </si>
  <si>
    <t>https://utp.sberbank-ast.ru/</t>
  </si>
  <si>
    <t>август 2025 года</t>
  </si>
  <si>
    <t>дополнительные работы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</si>
</sst>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0.000"/>
  </numFmts>
  <fonts count="5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u/>
      <sz val="11"/>
      <color theme="10"/>
      <name val="Calibri"/>
      <family val="2"/>
      <charset val="204"/>
      <scheme val="minor"/>
    </font>
    <font>
      <sz val="11"/>
      <color theme="1"/>
      <name val="Calibri"/>
      <family val="2"/>
      <scheme val="minor"/>
    </font>
    <font>
      <u/>
      <sz val="11"/>
      <name val="Calibri"/>
      <family val="2"/>
      <charset val="204"/>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4">
    <xf numFmtId="0" fontId="0" fillId="0" borderId="0"/>
    <xf numFmtId="9" fontId="1" fillId="0" borderId="0" applyFont="0" applyFill="0" applyBorder="0" applyAlignment="0" applyProtection="0"/>
    <xf numFmtId="0" fontId="49" fillId="0" borderId="0" applyNumberFormat="0" applyFill="0" applyBorder="0" applyAlignment="0" applyProtection="0"/>
    <xf numFmtId="0" fontId="50" fillId="0" borderId="0"/>
  </cellStyleXfs>
  <cellXfs count="284">
    <xf numFmtId="0" fontId="0" fillId="0" borderId="0" xfId="0"/>
    <xf numFmtId="2" fontId="28"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5" fillId="0" borderId="0" xfId="0" applyFont="1" applyAlignment="1">
      <alignment horizontal="center" vertical="center"/>
    </xf>
    <xf numFmtId="0" fontId="21"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3" fillId="0" borderId="0" xfId="0" applyFont="1"/>
    <xf numFmtId="0" fontId="12" fillId="0" borderId="0" xfId="0" applyFont="1" applyAlignment="1">
      <alignment vertical="center"/>
    </xf>
    <xf numFmtId="0" fontId="24"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8" fillId="0" borderId="0" xfId="0" applyFont="1" applyAlignment="1">
      <alignment horizontal="right" vertical="center"/>
    </xf>
    <xf numFmtId="0" fontId="28"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2" fillId="0" borderId="13" xfId="0" applyFont="1" applyBorder="1" applyAlignment="1">
      <alignment horizontal="center" vertical="center"/>
    </xf>
    <xf numFmtId="0" fontId="32" fillId="0" borderId="14" xfId="0" applyFont="1" applyBorder="1" applyAlignment="1">
      <alignment horizontal="center" vertical="center"/>
    </xf>
    <xf numFmtId="0" fontId="33" fillId="0" borderId="0" xfId="0" applyFont="1"/>
    <xf numFmtId="0" fontId="34" fillId="0" borderId="0" xfId="0" applyFont="1"/>
    <xf numFmtId="0" fontId="21" fillId="0" borderId="15" xfId="0" applyFont="1" applyBorder="1" applyAlignment="1">
      <alignment vertical="center"/>
    </xf>
    <xf numFmtId="4" fontId="21" fillId="0" borderId="16" xfId="0" applyNumberFormat="1" applyFont="1" applyBorder="1" applyAlignment="1">
      <alignment horizontal="center" vertical="center"/>
    </xf>
    <xf numFmtId="0" fontId="32"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5" fillId="0" borderId="0" xfId="0" applyFont="1" applyAlignment="1">
      <alignment horizontal="center" vertical="center"/>
    </xf>
    <xf numFmtId="0" fontId="21" fillId="0" borderId="0" xfId="0" applyFont="1" applyAlignment="1">
      <alignment horizontal="center" vertical="center"/>
    </xf>
    <xf numFmtId="3" fontId="21" fillId="0" borderId="16" xfId="0" applyNumberFormat="1" applyFont="1" applyBorder="1" applyAlignment="1">
      <alignment horizontal="center" vertical="center"/>
    </xf>
    <xf numFmtId="9" fontId="21" fillId="0" borderId="16" xfId="0" applyNumberFormat="1" applyFont="1" applyBorder="1" applyAlignment="1">
      <alignment horizontal="center" vertical="center"/>
    </xf>
    <xf numFmtId="165" fontId="21" fillId="0" borderId="16" xfId="0" applyNumberFormat="1" applyFont="1" applyBorder="1" applyAlignment="1">
      <alignment horizontal="center" vertical="center"/>
    </xf>
    <xf numFmtId="0" fontId="21" fillId="0" borderId="16" xfId="0" applyFont="1" applyBorder="1" applyAlignment="1">
      <alignment horizontal="center" vertical="center"/>
    </xf>
    <xf numFmtId="10" fontId="21" fillId="0" borderId="16" xfId="0" applyNumberFormat="1" applyFont="1" applyBorder="1" applyAlignment="1">
      <alignment horizontal="center" vertical="center"/>
    </xf>
    <xf numFmtId="0" fontId="21" fillId="0" borderId="17" xfId="0" applyFont="1" applyBorder="1" applyAlignment="1">
      <alignment vertical="center"/>
    </xf>
    <xf numFmtId="10" fontId="21" fillId="0" borderId="18" xfId="0" applyNumberFormat="1" applyFont="1" applyBorder="1" applyAlignment="1">
      <alignment horizontal="center" vertical="center"/>
    </xf>
    <xf numFmtId="10" fontId="21" fillId="0" borderId="0" xfId="0" applyNumberFormat="1" applyFont="1"/>
    <xf numFmtId="0" fontId="21" fillId="0" borderId="13" xfId="0" applyFont="1" applyBorder="1" applyAlignment="1">
      <alignment horizontal="left" vertical="center"/>
    </xf>
    <xf numFmtId="0" fontId="21" fillId="0" borderId="19" xfId="0" applyFont="1" applyBorder="1" applyAlignment="1">
      <alignment horizontal="center" vertical="center"/>
    </xf>
    <xf numFmtId="0" fontId="32" fillId="0" borderId="15" xfId="0" applyFont="1" applyBorder="1" applyAlignment="1">
      <alignment vertical="center"/>
    </xf>
    <xf numFmtId="10" fontId="21"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1" fillId="0" borderId="0" xfId="0" applyFont="1" applyAlignment="1">
      <alignment vertical="center"/>
    </xf>
    <xf numFmtId="4" fontId="33" fillId="0" borderId="0" xfId="0" applyNumberFormat="1" applyFont="1" applyAlignment="1">
      <alignment vertical="center"/>
    </xf>
    <xf numFmtId="0" fontId="32" fillId="0" borderId="13" xfId="0" applyFont="1" applyBorder="1" applyAlignment="1">
      <alignment horizontal="left" vertical="center"/>
    </xf>
    <xf numFmtId="3" fontId="21" fillId="0" borderId="19" xfId="0" applyNumberFormat="1" applyFont="1" applyBorder="1" applyAlignment="1">
      <alignment horizontal="center" vertical="center"/>
    </xf>
    <xf numFmtId="3" fontId="21" fillId="0" borderId="7" xfId="0" applyNumberFormat="1" applyFont="1" applyBorder="1" applyAlignment="1">
      <alignment horizontal="center" vertical="center"/>
    </xf>
    <xf numFmtId="3" fontId="21" fillId="0" borderId="1" xfId="0" applyNumberFormat="1" applyFont="1" applyBorder="1" applyAlignment="1">
      <alignment horizontal="center" vertical="center"/>
    </xf>
    <xf numFmtId="3" fontId="21" fillId="0" borderId="20" xfId="0" applyNumberFormat="1" applyFont="1" applyBorder="1" applyAlignment="1">
      <alignment horizontal="center" vertical="center"/>
    </xf>
    <xf numFmtId="3" fontId="21" fillId="0" borderId="0" xfId="0" applyNumberFormat="1" applyFont="1"/>
    <xf numFmtId="3" fontId="32" fillId="0" borderId="7" xfId="0" applyNumberFormat="1" applyFont="1" applyBorder="1" applyAlignment="1">
      <alignment horizontal="center" vertical="center"/>
    </xf>
    <xf numFmtId="3" fontId="32" fillId="0" borderId="1" xfId="0" applyNumberFormat="1" applyFont="1" applyBorder="1" applyAlignment="1">
      <alignment horizontal="center" vertical="center"/>
    </xf>
    <xf numFmtId="0" fontId="21" fillId="0" borderId="15" xfId="0" applyFont="1" applyBorder="1" applyAlignment="1">
      <alignment horizontal="left" vertical="center" indent="2"/>
    </xf>
    <xf numFmtId="0" fontId="21"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2" fillId="0" borderId="15" xfId="0" applyFont="1" applyBorder="1" applyAlignment="1">
      <alignment vertical="center" wrapText="1"/>
    </xf>
    <xf numFmtId="0" fontId="32" fillId="0" borderId="17" xfId="0" applyFont="1" applyBorder="1" applyAlignment="1">
      <alignment vertical="center"/>
    </xf>
    <xf numFmtId="3" fontId="32" fillId="0" borderId="20" xfId="0" applyNumberFormat="1" applyFont="1" applyBorder="1" applyAlignment="1">
      <alignment horizontal="center" vertical="center"/>
    </xf>
    <xf numFmtId="3" fontId="21" fillId="0" borderId="0" xfId="0" applyNumberFormat="1" applyFont="1" applyAlignment="1">
      <alignment horizontal="center" vertical="center"/>
    </xf>
    <xf numFmtId="4" fontId="36" fillId="0" borderId="19" xfId="0" applyNumberFormat="1" applyFont="1" applyBorder="1" applyAlignment="1">
      <alignment horizontal="center" vertical="center"/>
    </xf>
    <xf numFmtId="4" fontId="21" fillId="0" borderId="1" xfId="0" applyNumberFormat="1" applyFont="1" applyBorder="1" applyAlignment="1">
      <alignment horizontal="center" vertical="center"/>
    </xf>
    <xf numFmtId="0" fontId="32" fillId="0" borderId="15" xfId="0" applyFont="1" applyBorder="1" applyAlignment="1">
      <alignment horizontal="left" vertical="top"/>
    </xf>
    <xf numFmtId="165" fontId="28" fillId="0" borderId="1" xfId="0" applyNumberFormat="1" applyFont="1" applyBorder="1" applyAlignment="1">
      <alignment vertical="center"/>
    </xf>
    <xf numFmtId="166" fontId="37" fillId="0" borderId="1" xfId="0" applyNumberFormat="1" applyFont="1" applyBorder="1" applyAlignment="1">
      <alignment vertical="center"/>
    </xf>
    <xf numFmtId="0" fontId="32" fillId="0" borderId="21" xfId="0" applyFont="1" applyBorder="1" applyAlignment="1">
      <alignment vertical="center"/>
    </xf>
    <xf numFmtId="0" fontId="38" fillId="0" borderId="1" xfId="0" applyFont="1" applyBorder="1" applyAlignment="1">
      <alignment vertical="center"/>
    </xf>
    <xf numFmtId="1" fontId="38" fillId="0" borderId="1" xfId="0" applyNumberFormat="1" applyFont="1" applyBorder="1" applyAlignment="1">
      <alignment horizontal="left" vertical="center"/>
    </xf>
    <xf numFmtId="49" fontId="34" fillId="0" borderId="0" xfId="0" applyNumberFormat="1" applyFont="1" applyAlignment="1">
      <alignment vertical="center"/>
    </xf>
    <xf numFmtId="49" fontId="34" fillId="0" borderId="0" xfId="0" applyNumberFormat="1" applyFont="1"/>
    <xf numFmtId="2" fontId="34" fillId="0" borderId="0" xfId="0" applyNumberFormat="1" applyFont="1"/>
    <xf numFmtId="0" fontId="38" fillId="0" borderId="1" xfId="0" applyFont="1" applyBorder="1" applyAlignment="1">
      <alignment horizontal="left" vertical="center"/>
    </xf>
    <xf numFmtId="0" fontId="38" fillId="0" borderId="0" xfId="0" applyFont="1"/>
    <xf numFmtId="1" fontId="39" fillId="0" borderId="1" xfId="0" applyNumberFormat="1" applyFont="1" applyBorder="1" applyAlignment="1">
      <alignment horizontal="center" vertical="center"/>
    </xf>
    <xf numFmtId="167" fontId="40" fillId="0" borderId="1" xfId="0" applyNumberFormat="1" applyFont="1" applyBorder="1"/>
    <xf numFmtId="0" fontId="40" fillId="0" borderId="1" xfId="0" applyFont="1" applyBorder="1"/>
    <xf numFmtId="0" fontId="38" fillId="0" borderId="1" xfId="0" applyFont="1" applyBorder="1"/>
    <xf numFmtId="0" fontId="41"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2"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3" fillId="0" borderId="1" xfId="0" applyFont="1" applyBorder="1" applyAlignment="1">
      <alignment horizontal="left" vertical="center" wrapText="1"/>
    </xf>
    <xf numFmtId="4" fontId="43" fillId="0" borderId="1" xfId="0" applyNumberFormat="1" applyFont="1" applyBorder="1" applyAlignment="1">
      <alignment horizontal="center"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3" fillId="0" borderId="7" xfId="0" applyFont="1" applyBorder="1" applyAlignment="1">
      <alignment horizontal="left" vertical="center" wrapText="1"/>
    </xf>
    <xf numFmtId="0" fontId="11" fillId="0" borderId="0" xfId="0" applyFont="1"/>
    <xf numFmtId="0" fontId="46" fillId="0" borderId="1" xfId="0" applyFont="1" applyBorder="1" applyAlignment="1">
      <alignment horizontal="center" vertical="center"/>
    </xf>
    <xf numFmtId="0" fontId="46" fillId="0" borderId="0" xfId="0" applyFont="1"/>
    <xf numFmtId="0" fontId="28" fillId="0" borderId="0" xfId="0" applyFont="1"/>
    <xf numFmtId="0" fontId="19" fillId="0" borderId="0" xfId="0" applyFont="1"/>
    <xf numFmtId="0" fontId="19" fillId="0" borderId="0" xfId="0" applyFont="1" applyAlignment="1">
      <alignment horizontal="center"/>
    </xf>
    <xf numFmtId="0" fontId="19" fillId="0" borderId="0" xfId="0" applyFont="1" applyAlignment="1">
      <alignment vertical="center"/>
    </xf>
    <xf numFmtId="0" fontId="47" fillId="0" borderId="0" xfId="0" applyFont="1" applyAlignment="1">
      <alignment vertical="center"/>
    </xf>
    <xf numFmtId="0" fontId="22" fillId="0" borderId="0" xfId="0" applyFont="1" applyAlignment="1">
      <alignment vertical="center"/>
    </xf>
    <xf numFmtId="0" fontId="5" fillId="0" borderId="0" xfId="0" applyFont="1" applyAlignment="1">
      <alignment vertical="center"/>
    </xf>
    <xf numFmtId="2" fontId="48" fillId="0" borderId="0" xfId="0" applyNumberFormat="1" applyFont="1" applyAlignment="1">
      <alignment horizontal="right" vertical="top" wrapText="1"/>
    </xf>
    <xf numFmtId="0" fontId="37" fillId="0" borderId="23" xfId="0" applyFont="1" applyBorder="1" applyAlignment="1">
      <alignment horizontal="justify"/>
    </xf>
    <xf numFmtId="0" fontId="28" fillId="0" borderId="23" xfId="0" applyFont="1" applyBorder="1" applyAlignment="1">
      <alignment horizontal="left" vertical="top" wrapText="1"/>
    </xf>
    <xf numFmtId="0" fontId="37" fillId="0" borderId="23" xfId="0" applyFont="1" applyBorder="1" applyAlignment="1">
      <alignment vertical="top" wrapText="1"/>
    </xf>
    <xf numFmtId="0" fontId="37" fillId="0" borderId="24" xfId="0" applyFont="1" applyBorder="1" applyAlignment="1">
      <alignment vertical="top" wrapText="1"/>
    </xf>
    <xf numFmtId="0" fontId="37" fillId="0" borderId="24" xfId="0" applyFont="1" applyBorder="1" applyAlignment="1">
      <alignment horizontal="justify" vertical="top" wrapText="1"/>
    </xf>
    <xf numFmtId="2" fontId="28" fillId="0" borderId="23" xfId="0" applyNumberFormat="1" applyFont="1" applyBorder="1" applyAlignment="1">
      <alignment horizontal="left" vertical="top" wrapText="1"/>
    </xf>
    <xf numFmtId="0" fontId="28" fillId="0" borderId="23" xfId="0" applyFont="1" applyBorder="1" applyAlignment="1">
      <alignment horizontal="justify" vertical="top" wrapText="1"/>
    </xf>
    <xf numFmtId="0" fontId="37" fillId="0" borderId="23" xfId="0" applyFont="1" applyBorder="1" applyAlignment="1">
      <alignment horizontal="justify" vertical="top" wrapText="1"/>
    </xf>
    <xf numFmtId="4" fontId="28" fillId="0" borderId="23" xfId="0" applyNumberFormat="1" applyFont="1" applyBorder="1" applyAlignment="1">
      <alignment horizontal="justify" vertical="top" wrapText="1"/>
    </xf>
    <xf numFmtId="0" fontId="37" fillId="0" borderId="25" xfId="0" applyFont="1" applyBorder="1" applyAlignment="1">
      <alignment vertical="top" wrapText="1"/>
    </xf>
    <xf numFmtId="0" fontId="28" fillId="0" borderId="25" xfId="0" applyFont="1" applyBorder="1" applyAlignment="1">
      <alignment vertical="top" wrapText="1"/>
    </xf>
    <xf numFmtId="0" fontId="28" fillId="0" borderId="25" xfId="0" applyFont="1" applyBorder="1" applyAlignment="1">
      <alignment horizontal="left" vertical="top" wrapText="1"/>
    </xf>
    <xf numFmtId="0" fontId="28" fillId="0" borderId="27" xfId="0" applyFont="1" applyBorder="1" applyAlignment="1">
      <alignment vertical="top" wrapText="1"/>
    </xf>
    <xf numFmtId="0" fontId="28" fillId="0" borderId="27" xfId="0" applyFont="1" applyBorder="1" applyAlignment="1">
      <alignment horizontal="left" vertical="top" wrapText="1"/>
    </xf>
    <xf numFmtId="49" fontId="28" fillId="0" borderId="27" xfId="0" applyNumberFormat="1" applyFont="1" applyBorder="1" applyAlignment="1">
      <alignment vertical="top" wrapText="1"/>
    </xf>
    <xf numFmtId="168" fontId="28" fillId="0" borderId="23" xfId="0" applyNumberFormat="1" applyFont="1" applyBorder="1" applyAlignment="1">
      <alignment horizontal="left" vertical="center" wrapText="1"/>
    </xf>
    <xf numFmtId="0" fontId="37" fillId="0" borderId="25" xfId="0" applyFont="1" applyBorder="1" applyAlignment="1">
      <alignment horizontal="left" vertical="center" wrapText="1"/>
    </xf>
    <xf numFmtId="0" fontId="37" fillId="0" borderId="25" xfId="0" applyFont="1" applyBorder="1" applyAlignment="1">
      <alignment horizontal="center" vertical="center" wrapText="1"/>
    </xf>
    <xf numFmtId="0" fontId="28" fillId="0" borderId="24" xfId="0" applyFont="1" applyBorder="1"/>
    <xf numFmtId="0" fontId="28" fillId="0" borderId="24" xfId="0" applyFont="1" applyBorder="1" applyAlignment="1">
      <alignment horizontal="left" vertical="top" wrapText="1"/>
    </xf>
    <xf numFmtId="1" fontId="37" fillId="0" borderId="0" xfId="0" applyNumberFormat="1" applyFont="1" applyAlignment="1">
      <alignment horizontal="left" vertical="top"/>
    </xf>
    <xf numFmtId="49" fontId="28" fillId="0" borderId="0" xfId="0" applyNumberFormat="1" applyFont="1" applyAlignment="1">
      <alignment horizontal="left" vertical="top" wrapText="1"/>
    </xf>
    <xf numFmtId="49" fontId="28" fillId="0" borderId="0" xfId="0" applyNumberFormat="1" applyFont="1" applyAlignment="1">
      <alignment horizontal="left" vertical="top"/>
    </xf>
    <xf numFmtId="0" fontId="28" fillId="0" borderId="0" xfId="0" applyFont="1" applyAlignment="1">
      <alignment horizontal="center" vertical="center"/>
    </xf>
    <xf numFmtId="0" fontId="15" fillId="0" borderId="1" xfId="0" applyFont="1" applyBorder="1" applyAlignment="1">
      <alignment vertical="justify"/>
    </xf>
    <xf numFmtId="169" fontId="15" fillId="0" borderId="1" xfId="0" applyNumberFormat="1" applyFont="1" applyBorder="1" applyAlignment="1">
      <alignment horizontal="center" vertical="center" wrapText="1"/>
    </xf>
    <xf numFmtId="0" fontId="33" fillId="0" borderId="0" xfId="3" applyFont="1" applyAlignment="1">
      <alignment horizontal="center" vertical="center"/>
    </xf>
    <xf numFmtId="4" fontId="15" fillId="0" borderId="1" xfId="3" applyNumberFormat="1" applyFont="1" applyBorder="1" applyAlignment="1">
      <alignment horizontal="center" vertical="center" wrapText="1"/>
    </xf>
    <xf numFmtId="49" fontId="15" fillId="0" borderId="1" xfId="3" applyNumberFormat="1" applyFont="1" applyBorder="1" applyAlignment="1">
      <alignment horizontal="center" vertical="center" wrapText="1"/>
    </xf>
    <xf numFmtId="0" fontId="51" fillId="0" borderId="1" xfId="2" applyFont="1" applyFill="1" applyBorder="1" applyAlignment="1">
      <alignment horizontal="center" vertical="center" wrapText="1"/>
    </xf>
    <xf numFmtId="0" fontId="15" fillId="0" borderId="1" xfId="3" applyFont="1" applyBorder="1" applyAlignment="1">
      <alignment horizontal="center" vertical="center" wrapText="1"/>
    </xf>
    <xf numFmtId="0" fontId="41" fillId="0" borderId="1" xfId="0" applyFont="1" applyBorder="1" applyAlignment="1">
      <alignment horizontal="center" vertical="top" wrapText="1"/>
    </xf>
    <xf numFmtId="0" fontId="41" fillId="0" borderId="1" xfId="0" applyFont="1" applyBorder="1" applyAlignment="1">
      <alignment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0"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2"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24"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0" fontId="21" fillId="0" borderId="1" xfId="0" applyFont="1" applyBorder="1" applyAlignment="1">
      <alignment horizontal="center" vertical="center"/>
    </xf>
    <xf numFmtId="0" fontId="13" fillId="0" borderId="1" xfId="0" applyFont="1" applyBorder="1" applyAlignment="1">
      <alignment horizontal="center" vertical="center" wrapText="1"/>
    </xf>
    <xf numFmtId="0" fontId="31" fillId="0" borderId="0" xfId="0" applyFont="1" applyAlignment="1">
      <alignment horizontal="center" vertical="center" wrapText="1"/>
    </xf>
    <xf numFmtId="0" fontId="32"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4" fillId="0" borderId="6" xfId="0" applyFont="1" applyBorder="1" applyAlignment="1">
      <alignment horizontal="center" vertical="center" textRotation="90" wrapText="1"/>
    </xf>
    <xf numFmtId="0" fontId="44"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7" fillId="0" borderId="0" xfId="0" applyFont="1" applyAlignment="1">
      <alignment horizontal="center" wrapText="1"/>
    </xf>
    <xf numFmtId="0" fontId="37" fillId="0" borderId="0" xfId="0" applyFont="1" applyAlignment="1">
      <alignment horizontal="center"/>
    </xf>
    <xf numFmtId="0" fontId="19" fillId="0" borderId="0" xfId="0" applyFont="1" applyAlignment="1">
      <alignment horizontal="center"/>
    </xf>
  </cellXfs>
  <cellStyles count="4">
    <cellStyle name="Гиперссылка" xfId="2" builtinId="8"/>
    <cellStyle name="Обычный" xfId="0" builtinId="0"/>
    <cellStyle name="Обычный 7" xfId="3" xr:uid="{F9DACCED-BBDE-4341-AF09-E2FD8D22EA6C}"/>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2613554.5866357395</c:v>
                </c:pt>
                <c:pt idx="3">
                  <c:v>4399863.5954746623</c:v>
                </c:pt>
                <c:pt idx="4">
                  <c:v>6356385.3922123704</c:v>
                </c:pt>
                <c:pt idx="5">
                  <c:v>8500075.0663056076</c:v>
                </c:pt>
                <c:pt idx="6">
                  <c:v>10849600.340566574</c:v>
                </c:pt>
                <c:pt idx="7">
                  <c:v>13425516.642296115</c:v>
                </c:pt>
                <c:pt idx="8">
                  <c:v>16250460.25094616</c:v>
                </c:pt>
                <c:pt idx="9">
                  <c:v>19349361.404193465</c:v>
                </c:pt>
                <c:pt idx="10">
                  <c:v>22749679.441531852</c:v>
                </c:pt>
                <c:pt idx="11">
                  <c:v>26481662.282495022</c:v>
                </c:pt>
                <c:pt idx="12">
                  <c:v>30578632.777605172</c:v>
                </c:pt>
                <c:pt idx="13">
                  <c:v>35077304.736536115</c:v>
                </c:pt>
                <c:pt idx="14">
                  <c:v>40018131.732473455</c:v>
                </c:pt>
                <c:pt idx="15">
                  <c:v>45445692.107224412</c:v>
                </c:pt>
                <c:pt idx="16">
                  <c:v>51409113.961568482</c:v>
                </c:pt>
              </c:numCache>
            </c:numRef>
          </c:val>
          <c:smooth val="0"/>
          <c:extLst>
            <c:ext xmlns:c16="http://schemas.microsoft.com/office/drawing/2014/chart" uri="{C3380CC4-5D6E-409C-BE32-E72D297353CC}">
              <c16:uniqueId val="{00000000-A4FC-4BF1-8A3E-AB906CFFC26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1447946.3112929487</c:v>
                </c:pt>
                <c:pt idx="3">
                  <c:v>1398941.975752935</c:v>
                </c:pt>
                <c:pt idx="4">
                  <c:v>1355967.7487289177</c:v>
                </c:pt>
                <c:pt idx="5">
                  <c:v>1314765.0234542822</c:v>
                </c:pt>
                <c:pt idx="6">
                  <c:v>1275228.1874869692</c:v>
                </c:pt>
                <c:pt idx="7">
                  <c:v>1237260.3248377547</c:v>
                </c:pt>
                <c:pt idx="8">
                  <c:v>1200772.3488393375</c:v>
                </c:pt>
                <c:pt idx="9">
                  <c:v>1165682.2292964251</c:v>
                </c:pt>
                <c:pt idx="10">
                  <c:v>1131914.3033069726</c:v>
                </c:pt>
                <c:pt idx="11">
                  <c:v>1099398.6603543847</c:v>
                </c:pt>
                <c:pt idx="12">
                  <c:v>1068070.5933415694</c:v>
                </c:pt>
                <c:pt idx="13">
                  <c:v>1037870.108186067</c:v>
                </c:pt>
                <c:pt idx="14">
                  <c:v>1008741.4854353068</c:v>
                </c:pt>
                <c:pt idx="15">
                  <c:v>980632.88810464134</c:v>
                </c:pt>
                <c:pt idx="16">
                  <c:v>953496.0105993544</c:v>
                </c:pt>
              </c:numCache>
            </c:numRef>
          </c:val>
          <c:smooth val="0"/>
          <c:extLst>
            <c:ext xmlns:c16="http://schemas.microsoft.com/office/drawing/2014/chart" uri="{C3380CC4-5D6E-409C-BE32-E72D297353CC}">
              <c16:uniqueId val="{00000001-A4FC-4BF1-8A3E-AB906CFFC26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778B3CD-EBC4-4CC4-B529-2CACA5FB4E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utp.sberbank-ast.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C881D-9209-4733-B283-4E433777BFDB}">
  <sheetPr codeName="Лист1">
    <pageSetUpPr fitToPage="1"/>
  </sheetPr>
  <dimension ref="A1:X49"/>
  <sheetViews>
    <sheetView topLeftCell="A31" zoomScale="55" zoomScaleNormal="55" workbookViewId="0">
      <selection activeCell="C52" sqref="C52"/>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4" t="s">
        <v>554</v>
      </c>
      <c r="B5" s="214"/>
      <c r="C5" s="214"/>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5" t="s">
        <v>3</v>
      </c>
      <c r="B7" s="215"/>
      <c r="C7" s="215"/>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6" t="s">
        <v>4</v>
      </c>
      <c r="B9" s="216"/>
      <c r="C9" s="216"/>
      <c r="D9" s="10"/>
      <c r="E9" s="10"/>
      <c r="F9"/>
      <c r="G9"/>
      <c r="H9"/>
      <c r="I9"/>
      <c r="J9"/>
      <c r="K9"/>
      <c r="L9"/>
      <c r="M9"/>
      <c r="N9"/>
      <c r="O9"/>
      <c r="P9"/>
      <c r="Q9"/>
      <c r="R9"/>
      <c r="S9"/>
      <c r="T9"/>
      <c r="U9"/>
      <c r="V9"/>
      <c r="W9"/>
      <c r="X9"/>
    </row>
    <row r="10" spans="1:24" s="3" customFormat="1" ht="15.75" x14ac:dyDescent="0.25">
      <c r="A10" s="211" t="s">
        <v>5</v>
      </c>
      <c r="B10" s="211"/>
      <c r="C10" s="211"/>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6" t="s">
        <v>6</v>
      </c>
      <c r="B12" s="216"/>
      <c r="C12" s="216"/>
      <c r="D12" s="10"/>
      <c r="E12" s="10"/>
      <c r="F12"/>
      <c r="G12"/>
      <c r="H12"/>
      <c r="I12"/>
      <c r="J12"/>
      <c r="K12"/>
      <c r="L12"/>
      <c r="M12"/>
      <c r="N12"/>
      <c r="O12"/>
      <c r="P12"/>
      <c r="Q12"/>
      <c r="R12"/>
      <c r="S12"/>
      <c r="T12"/>
      <c r="U12"/>
      <c r="V12"/>
      <c r="W12"/>
      <c r="X12"/>
    </row>
    <row r="13" spans="1:24" s="3" customFormat="1" ht="15.75" x14ac:dyDescent="0.25">
      <c r="A13" s="211" t="s">
        <v>7</v>
      </c>
      <c r="B13" s="211"/>
      <c r="C13" s="211"/>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10" t="s">
        <v>521</v>
      </c>
      <c r="B15" s="210"/>
      <c r="C15" s="210"/>
      <c r="D15" s="10"/>
      <c r="E15" s="10"/>
      <c r="F15"/>
      <c r="G15"/>
      <c r="H15"/>
      <c r="I15"/>
      <c r="J15"/>
      <c r="K15"/>
      <c r="L15"/>
      <c r="M15"/>
      <c r="N15"/>
      <c r="O15"/>
      <c r="P15"/>
      <c r="Q15"/>
      <c r="R15"/>
      <c r="S15"/>
      <c r="T15"/>
      <c r="U15"/>
      <c r="V15"/>
      <c r="W15"/>
      <c r="X15"/>
    </row>
    <row r="16" spans="1:24" s="13" customFormat="1" ht="15" customHeight="1" x14ac:dyDescent="0.25">
      <c r="A16" s="211" t="s">
        <v>8</v>
      </c>
      <c r="B16" s="211"/>
      <c r="C16" s="211"/>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2" t="s">
        <v>9</v>
      </c>
      <c r="B18" s="213"/>
      <c r="C18" s="213"/>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530</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531</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7"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17" t="s">
        <v>532</v>
      </c>
      <c r="D26" s="11"/>
      <c r="E26" s="11"/>
      <c r="F26"/>
      <c r="G26"/>
      <c r="H26"/>
      <c r="I26"/>
      <c r="J26"/>
      <c r="K26"/>
      <c r="L26"/>
      <c r="M26"/>
      <c r="N26"/>
      <c r="O26"/>
      <c r="P26"/>
      <c r="Q26"/>
      <c r="R26"/>
      <c r="S26"/>
      <c r="T26"/>
      <c r="U26"/>
      <c r="V26"/>
      <c r="W26"/>
      <c r="X26"/>
    </row>
    <row r="27" spans="1:24" s="13" customFormat="1" ht="31.5" x14ac:dyDescent="0.25">
      <c r="A27" s="18" t="s">
        <v>21</v>
      </c>
      <c r="B27" s="24" t="s">
        <v>22</v>
      </c>
      <c r="C27" s="17" t="s">
        <v>556</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533</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63" x14ac:dyDescent="0.25">
      <c r="A40" s="18" t="s">
        <v>45</v>
      </c>
      <c r="B40" s="24" t="s">
        <v>46</v>
      </c>
      <c r="C40" s="17" t="s">
        <v>561</v>
      </c>
    </row>
    <row r="41" spans="1:24" ht="63" x14ac:dyDescent="0.25">
      <c r="A41" s="18" t="s">
        <v>47</v>
      </c>
      <c r="B41" s="24" t="s">
        <v>48</v>
      </c>
      <c r="C41" s="17" t="s">
        <v>534</v>
      </c>
    </row>
    <row r="42" spans="1:24" ht="47.25" x14ac:dyDescent="0.25">
      <c r="A42" s="18" t="s">
        <v>49</v>
      </c>
      <c r="B42" s="24" t="s">
        <v>50</v>
      </c>
      <c r="C42" s="17" t="s">
        <v>534</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535</v>
      </c>
    </row>
    <row r="47" spans="1:24" ht="18.75" customHeight="1" x14ac:dyDescent="0.25">
      <c r="A47" s="21"/>
      <c r="B47" s="22"/>
      <c r="C47" s="23"/>
    </row>
    <row r="48" spans="1:24" ht="31.5" x14ac:dyDescent="0.25">
      <c r="A48" s="18" t="s">
        <v>59</v>
      </c>
      <c r="B48" s="24" t="s">
        <v>60</v>
      </c>
      <c r="C48" s="25" t="s">
        <v>562</v>
      </c>
    </row>
    <row r="49" spans="1:3" ht="31.5" x14ac:dyDescent="0.25">
      <c r="A49" s="18" t="s">
        <v>61</v>
      </c>
      <c r="B49" s="24" t="s">
        <v>62</v>
      </c>
      <c r="C49" s="26" t="s">
        <v>563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BCAF2-B6BF-4881-B00D-5E41B982932A}">
  <sheetPr codeName="Лист12">
    <pageSetUpPr fitToPage="1"/>
  </sheetPr>
  <dimension ref="A1:AK72"/>
  <sheetViews>
    <sheetView tabSelected="1" zoomScale="80" zoomScaleNormal="80" workbookViewId="0">
      <pane xSplit="2" ySplit="23" topLeftCell="C24" activePane="bottomRight" state="frozen"/>
      <selection activeCell="A9" sqref="A9:O9"/>
      <selection pane="topRight" activeCell="A9" sqref="A9:O9"/>
      <selection pane="bottomLeft" activeCell="A9" sqref="A9:O9"/>
      <selection pane="bottomRight" activeCell="G27" sqref="G27"/>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4" t="str">
        <f>'1. паспорт местоположение'!$A$5:$C$5</f>
        <v>Год раскрытия информации: 2025 год</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60"/>
      <c r="AI4" s="60"/>
      <c r="AJ4" s="60"/>
      <c r="AK4" s="60"/>
    </row>
    <row r="5" spans="1:37" ht="10.5" customHeight="1" x14ac:dyDescent="0.3">
      <c r="AK5" s="5"/>
    </row>
    <row r="6" spans="1:37" ht="18.75" x14ac:dyDescent="0.25">
      <c r="A6" s="215" t="s">
        <v>3</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215"/>
      <c r="AB6" s="215"/>
      <c r="AC6" s="215"/>
      <c r="AD6" s="215"/>
      <c r="AE6" s="215"/>
      <c r="AF6" s="215"/>
      <c r="AG6" s="215"/>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6" t="s">
        <v>4</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150"/>
      <c r="AI8" s="150"/>
      <c r="AJ8" s="150"/>
      <c r="AK8" s="150"/>
    </row>
    <row r="9" spans="1:37" ht="18.75" customHeight="1" x14ac:dyDescent="0.25">
      <c r="A9" s="211" t="s">
        <v>5</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6" t="str">
        <f>'1. паспорт местоположение'!$A$12</f>
        <v>O_СГЭС_9</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150"/>
      <c r="AI11" s="150"/>
      <c r="AJ11" s="150"/>
      <c r="AK11" s="150"/>
    </row>
    <row r="12" spans="1:37" x14ac:dyDescent="0.25">
      <c r="A12" s="211" t="s">
        <v>7</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11"/>
      <c r="AI12" s="11"/>
      <c r="AJ12" s="11"/>
      <c r="AK12" s="11"/>
    </row>
    <row r="13" spans="1:37" ht="16.5" customHeight="1" x14ac:dyDescent="0.3">
      <c r="A13" s="51"/>
      <c r="B13" s="51"/>
      <c r="C13" s="51"/>
      <c r="D13" s="51"/>
      <c r="E13" s="51"/>
      <c r="F13" s="51"/>
      <c r="G13" s="51"/>
      <c r="H13" s="51"/>
      <c r="I13" s="51"/>
      <c r="J13" s="51"/>
      <c r="K13" s="51"/>
      <c r="L13" s="51"/>
      <c r="M13" s="51"/>
      <c r="N13" s="151"/>
      <c r="O13" s="151"/>
      <c r="P13" s="51"/>
      <c r="Q13" s="51"/>
      <c r="R13" s="151"/>
      <c r="S13" s="151"/>
      <c r="T13" s="51"/>
      <c r="U13" s="51"/>
      <c r="V13" s="51"/>
      <c r="W13" s="51"/>
      <c r="X13" s="51"/>
      <c r="Y13" s="51"/>
      <c r="Z13" s="51"/>
      <c r="AA13" s="51"/>
      <c r="AB13" s="51"/>
      <c r="AC13" s="51"/>
      <c r="AD13" s="51"/>
      <c r="AE13" s="51"/>
      <c r="AF13" s="51"/>
      <c r="AG13" s="51"/>
      <c r="AH13" s="151"/>
      <c r="AI13" s="151"/>
      <c r="AJ13" s="151"/>
      <c r="AK13" s="151"/>
    </row>
    <row r="14" spans="1:37" x14ac:dyDescent="0.25">
      <c r="A14" s="210"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152"/>
      <c r="AI14" s="152"/>
      <c r="AJ14" s="152"/>
      <c r="AK14" s="152"/>
    </row>
    <row r="15" spans="1:37" ht="15.75" customHeight="1" x14ac:dyDescent="0.25">
      <c r="A15" s="211" t="s">
        <v>8</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11"/>
      <c r="AI15" s="11"/>
      <c r="AJ15" s="11"/>
      <c r="AK15" s="11"/>
    </row>
    <row r="16" spans="1:37" ht="10.5" customHeight="1" x14ac:dyDescent="0.25"/>
    <row r="17" spans="1:37" ht="10.5" customHeight="1" x14ac:dyDescent="0.25"/>
    <row r="18" spans="1:37" x14ac:dyDescent="0.25">
      <c r="A18" s="261" t="s">
        <v>331</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7"/>
      <c r="AI18" s="7"/>
      <c r="AJ18" s="7"/>
      <c r="AK18" s="7"/>
    </row>
    <row r="20" spans="1:37" ht="30" customHeight="1" x14ac:dyDescent="0.25">
      <c r="A20" s="227" t="s">
        <v>332</v>
      </c>
      <c r="B20" s="227" t="s">
        <v>333</v>
      </c>
      <c r="C20" s="226" t="s">
        <v>334</v>
      </c>
      <c r="D20" s="226"/>
      <c r="E20" s="225" t="s">
        <v>335</v>
      </c>
      <c r="F20" s="225"/>
      <c r="G20" s="227" t="s">
        <v>336</v>
      </c>
      <c r="H20" s="262">
        <v>2024</v>
      </c>
      <c r="I20" s="263"/>
      <c r="J20" s="263"/>
      <c r="K20" s="263"/>
      <c r="L20" s="262">
        <v>2025</v>
      </c>
      <c r="M20" s="263"/>
      <c r="N20" s="263"/>
      <c r="O20" s="263"/>
      <c r="P20" s="262">
        <v>2026</v>
      </c>
      <c r="Q20" s="263"/>
      <c r="R20" s="263"/>
      <c r="S20" s="263"/>
      <c r="T20" s="262">
        <v>2027</v>
      </c>
      <c r="U20" s="263"/>
      <c r="V20" s="263"/>
      <c r="W20" s="263"/>
      <c r="X20" s="262">
        <v>2028</v>
      </c>
      <c r="Y20" s="263"/>
      <c r="Z20" s="263"/>
      <c r="AA20" s="263"/>
      <c r="AB20" s="262">
        <v>2029</v>
      </c>
      <c r="AC20" s="263"/>
      <c r="AD20" s="263"/>
      <c r="AE20" s="263"/>
      <c r="AF20" s="226" t="s">
        <v>337</v>
      </c>
      <c r="AG20" s="226"/>
      <c r="AH20" s="7"/>
      <c r="AI20" s="7"/>
      <c r="AJ20" s="7"/>
    </row>
    <row r="21" spans="1:37" ht="48" customHeight="1" x14ac:dyDescent="0.25">
      <c r="A21" s="228"/>
      <c r="B21" s="228"/>
      <c r="C21" s="226"/>
      <c r="D21" s="226"/>
      <c r="E21" s="225"/>
      <c r="F21" s="225"/>
      <c r="G21" s="228"/>
      <c r="H21" s="226" t="s">
        <v>271</v>
      </c>
      <c r="I21" s="226"/>
      <c r="J21" s="226" t="s">
        <v>338</v>
      </c>
      <c r="K21" s="226"/>
      <c r="L21" s="226" t="s">
        <v>271</v>
      </c>
      <c r="M21" s="226"/>
      <c r="N21" s="226" t="s">
        <v>339</v>
      </c>
      <c r="O21" s="226"/>
      <c r="P21" s="226" t="s">
        <v>271</v>
      </c>
      <c r="Q21" s="226"/>
      <c r="R21" s="226" t="s">
        <v>339</v>
      </c>
      <c r="S21" s="226"/>
      <c r="T21" s="226" t="s">
        <v>271</v>
      </c>
      <c r="U21" s="226"/>
      <c r="V21" s="226" t="s">
        <v>339</v>
      </c>
      <c r="W21" s="226"/>
      <c r="X21" s="226" t="s">
        <v>271</v>
      </c>
      <c r="Y21" s="226"/>
      <c r="Z21" s="226" t="s">
        <v>339</v>
      </c>
      <c r="AA21" s="226"/>
      <c r="AB21" s="226" t="s">
        <v>271</v>
      </c>
      <c r="AC21" s="226"/>
      <c r="AD21" s="226" t="s">
        <v>339</v>
      </c>
      <c r="AE21" s="226"/>
      <c r="AF21" s="226"/>
      <c r="AG21" s="226"/>
    </row>
    <row r="22" spans="1:37" ht="81" customHeight="1" x14ac:dyDescent="0.25">
      <c r="A22" s="229"/>
      <c r="B22" s="229"/>
      <c r="C22" s="153" t="s">
        <v>271</v>
      </c>
      <c r="D22" s="153" t="s">
        <v>339</v>
      </c>
      <c r="E22" s="153" t="s">
        <v>340</v>
      </c>
      <c r="F22" s="153" t="s">
        <v>341</v>
      </c>
      <c r="G22" s="229"/>
      <c r="H22" s="154" t="s">
        <v>342</v>
      </c>
      <c r="I22" s="154" t="s">
        <v>343</v>
      </c>
      <c r="J22" s="154" t="s">
        <v>342</v>
      </c>
      <c r="K22" s="154" t="s">
        <v>343</v>
      </c>
      <c r="L22" s="154" t="s">
        <v>342</v>
      </c>
      <c r="M22" s="154" t="s">
        <v>343</v>
      </c>
      <c r="N22" s="154" t="s">
        <v>342</v>
      </c>
      <c r="O22" s="154" t="s">
        <v>343</v>
      </c>
      <c r="P22" s="154" t="s">
        <v>342</v>
      </c>
      <c r="Q22" s="154" t="s">
        <v>343</v>
      </c>
      <c r="R22" s="154" t="s">
        <v>342</v>
      </c>
      <c r="S22" s="154" t="s">
        <v>343</v>
      </c>
      <c r="T22" s="154" t="s">
        <v>342</v>
      </c>
      <c r="U22" s="154" t="s">
        <v>343</v>
      </c>
      <c r="V22" s="154" t="s">
        <v>342</v>
      </c>
      <c r="W22" s="154" t="s">
        <v>343</v>
      </c>
      <c r="X22" s="154" t="s">
        <v>342</v>
      </c>
      <c r="Y22" s="154" t="s">
        <v>343</v>
      </c>
      <c r="Z22" s="154" t="s">
        <v>342</v>
      </c>
      <c r="AA22" s="154" t="s">
        <v>343</v>
      </c>
      <c r="AB22" s="154" t="s">
        <v>342</v>
      </c>
      <c r="AC22" s="154" t="s">
        <v>343</v>
      </c>
      <c r="AD22" s="154" t="s">
        <v>342</v>
      </c>
      <c r="AE22" s="154" t="s">
        <v>343</v>
      </c>
      <c r="AF22" s="153" t="s">
        <v>344</v>
      </c>
      <c r="AG22" s="153"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1" t="s">
        <v>13</v>
      </c>
      <c r="B24" s="155" t="s">
        <v>345</v>
      </c>
      <c r="C24" s="156">
        <f>L24</f>
        <v>5.2452236430000001</v>
      </c>
      <c r="D24" s="156">
        <f>G24+N24</f>
        <v>4.6947809499999993</v>
      </c>
      <c r="E24" s="156">
        <v>0</v>
      </c>
      <c r="F24" s="157">
        <v>0</v>
      </c>
      <c r="G24" s="156">
        <f>G27</f>
        <v>0.11600000000000001</v>
      </c>
      <c r="H24" s="156">
        <v>0</v>
      </c>
      <c r="I24" s="156">
        <v>0</v>
      </c>
      <c r="J24" s="156">
        <v>0</v>
      </c>
      <c r="K24" s="156">
        <v>0</v>
      </c>
      <c r="L24" s="156">
        <v>5.2452236430000001</v>
      </c>
      <c r="M24" s="156">
        <v>4</v>
      </c>
      <c r="N24" s="156">
        <f>N27</f>
        <v>4.5787809499999996</v>
      </c>
      <c r="O24" s="156">
        <v>4</v>
      </c>
      <c r="P24" s="156">
        <v>0</v>
      </c>
      <c r="Q24" s="156">
        <v>0</v>
      </c>
      <c r="R24" s="156">
        <v>0</v>
      </c>
      <c r="S24" s="156">
        <v>0</v>
      </c>
      <c r="T24" s="156">
        <v>0</v>
      </c>
      <c r="U24" s="156">
        <v>0</v>
      </c>
      <c r="V24" s="156">
        <v>0</v>
      </c>
      <c r="W24" s="156">
        <v>0</v>
      </c>
      <c r="X24" s="156">
        <v>0</v>
      </c>
      <c r="Y24" s="156">
        <v>0</v>
      </c>
      <c r="Z24" s="156">
        <v>0</v>
      </c>
      <c r="AA24" s="156">
        <v>0</v>
      </c>
      <c r="AB24" s="156">
        <v>0</v>
      </c>
      <c r="AC24" s="156">
        <v>0</v>
      </c>
      <c r="AD24" s="156">
        <v>0</v>
      </c>
      <c r="AE24" s="156">
        <v>0</v>
      </c>
      <c r="AF24" s="156">
        <f>L24</f>
        <v>5.2452236430000001</v>
      </c>
      <c r="AG24" s="156">
        <f>N24</f>
        <v>4.5787809499999996</v>
      </c>
    </row>
    <row r="25" spans="1:37" ht="24" customHeight="1" x14ac:dyDescent="0.25">
      <c r="A25" s="146" t="s">
        <v>346</v>
      </c>
      <c r="B25" s="158" t="s">
        <v>347</v>
      </c>
      <c r="C25" s="156">
        <f t="shared" ref="C25:C72" si="1">L25</f>
        <v>0</v>
      </c>
      <c r="D25" s="156">
        <f t="shared" ref="D25:D72" si="2">G25+N25</f>
        <v>0</v>
      </c>
      <c r="E25" s="26">
        <v>0</v>
      </c>
      <c r="F25" s="159">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6">
        <f t="shared" ref="AF25:AF72" si="3">L25</f>
        <v>0</v>
      </c>
      <c r="AG25" s="156">
        <f t="shared" ref="AG25:AG72" si="4">N25</f>
        <v>0</v>
      </c>
    </row>
    <row r="26" spans="1:37" x14ac:dyDescent="0.25">
      <c r="A26" s="146" t="s">
        <v>348</v>
      </c>
      <c r="B26" s="158" t="s">
        <v>349</v>
      </c>
      <c r="C26" s="156">
        <f t="shared" si="1"/>
        <v>0</v>
      </c>
      <c r="D26" s="156">
        <f t="shared" si="2"/>
        <v>0</v>
      </c>
      <c r="E26" s="26">
        <v>0</v>
      </c>
      <c r="F26" s="159">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6">
        <f t="shared" si="3"/>
        <v>0</v>
      </c>
      <c r="AG26" s="156">
        <f t="shared" si="4"/>
        <v>0</v>
      </c>
    </row>
    <row r="27" spans="1:37" ht="31.5" x14ac:dyDescent="0.25">
      <c r="A27" s="146" t="s">
        <v>350</v>
      </c>
      <c r="B27" s="158" t="s">
        <v>351</v>
      </c>
      <c r="C27" s="156">
        <f t="shared" si="1"/>
        <v>5.2452236430000001</v>
      </c>
      <c r="D27" s="156">
        <f t="shared" si="2"/>
        <v>4.6947809499999993</v>
      </c>
      <c r="E27" s="26">
        <v>0</v>
      </c>
      <c r="F27" s="159">
        <v>0</v>
      </c>
      <c r="G27" s="26">
        <v>0.11600000000000001</v>
      </c>
      <c r="H27" s="26">
        <v>0</v>
      </c>
      <c r="I27" s="26">
        <v>0</v>
      </c>
      <c r="J27" s="26">
        <v>0</v>
      </c>
      <c r="K27" s="26">
        <v>0</v>
      </c>
      <c r="L27" s="26">
        <v>5.2452236430000001</v>
      </c>
      <c r="M27" s="26">
        <v>4</v>
      </c>
      <c r="N27" s="26">
        <v>4.5787809499999996</v>
      </c>
      <c r="O27" s="26">
        <v>4</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6">
        <f t="shared" si="3"/>
        <v>5.2452236430000001</v>
      </c>
      <c r="AG27" s="156">
        <f t="shared" si="4"/>
        <v>4.5787809499999996</v>
      </c>
    </row>
    <row r="28" spans="1:37" x14ac:dyDescent="0.25">
      <c r="A28" s="146" t="s">
        <v>352</v>
      </c>
      <c r="B28" s="158" t="s">
        <v>353</v>
      </c>
      <c r="C28" s="156">
        <f t="shared" si="1"/>
        <v>0</v>
      </c>
      <c r="D28" s="156">
        <f t="shared" si="2"/>
        <v>0</v>
      </c>
      <c r="E28" s="26">
        <v>0</v>
      </c>
      <c r="F28" s="159">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6">
        <f t="shared" si="3"/>
        <v>0</v>
      </c>
      <c r="AG28" s="156">
        <f t="shared" si="4"/>
        <v>0</v>
      </c>
    </row>
    <row r="29" spans="1:37" x14ac:dyDescent="0.25">
      <c r="A29" s="146" t="s">
        <v>354</v>
      </c>
      <c r="B29" s="160" t="s">
        <v>355</v>
      </c>
      <c r="C29" s="156">
        <f t="shared" si="1"/>
        <v>0</v>
      </c>
      <c r="D29" s="156">
        <f t="shared" si="2"/>
        <v>0</v>
      </c>
      <c r="E29" s="26">
        <v>0</v>
      </c>
      <c r="F29" s="159">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6">
        <f t="shared" si="3"/>
        <v>0</v>
      </c>
      <c r="AG29" s="156">
        <f t="shared" si="4"/>
        <v>0</v>
      </c>
    </row>
    <row r="30" spans="1:37" s="7" customFormat="1" ht="47.25" x14ac:dyDescent="0.25">
      <c r="A30" s="141" t="s">
        <v>15</v>
      </c>
      <c r="B30" s="155" t="s">
        <v>356</v>
      </c>
      <c r="C30" s="156">
        <f t="shared" si="1"/>
        <v>4.3710197025000008</v>
      </c>
      <c r="D30" s="156">
        <f t="shared" si="2"/>
        <v>3.8156507899999998</v>
      </c>
      <c r="E30" s="156">
        <v>0</v>
      </c>
      <c r="F30" s="156">
        <v>0</v>
      </c>
      <c r="G30" s="26">
        <v>0</v>
      </c>
      <c r="H30" s="156">
        <v>0</v>
      </c>
      <c r="I30" s="156">
        <v>0</v>
      </c>
      <c r="J30" s="156">
        <v>0</v>
      </c>
      <c r="K30" s="156">
        <v>0</v>
      </c>
      <c r="L30" s="156">
        <v>4.3710197025000008</v>
      </c>
      <c r="M30" s="156">
        <v>4</v>
      </c>
      <c r="N30" s="156">
        <f>N31+N32+N33+N34</f>
        <v>3.8156507899999998</v>
      </c>
      <c r="O30" s="156">
        <v>4</v>
      </c>
      <c r="P30" s="156">
        <v>0</v>
      </c>
      <c r="Q30" s="156">
        <v>0</v>
      </c>
      <c r="R30" s="26">
        <v>0</v>
      </c>
      <c r="S30" s="156">
        <v>0</v>
      </c>
      <c r="T30" s="156">
        <v>0</v>
      </c>
      <c r="U30" s="156">
        <v>0</v>
      </c>
      <c r="V30" s="156">
        <v>0</v>
      </c>
      <c r="W30" s="156">
        <v>0</v>
      </c>
      <c r="X30" s="156">
        <v>0</v>
      </c>
      <c r="Y30" s="156">
        <v>0</v>
      </c>
      <c r="Z30" s="156">
        <v>0</v>
      </c>
      <c r="AA30" s="156">
        <v>0</v>
      </c>
      <c r="AB30" s="156">
        <v>0</v>
      </c>
      <c r="AC30" s="156">
        <v>0</v>
      </c>
      <c r="AD30" s="156">
        <v>0</v>
      </c>
      <c r="AE30" s="156">
        <v>0</v>
      </c>
      <c r="AF30" s="156">
        <f t="shared" si="3"/>
        <v>4.3710197025000008</v>
      </c>
      <c r="AG30" s="156">
        <f t="shared" si="4"/>
        <v>3.8156507899999998</v>
      </c>
    </row>
    <row r="31" spans="1:37" x14ac:dyDescent="0.25">
      <c r="A31" s="146" t="s">
        <v>357</v>
      </c>
      <c r="B31" s="158" t="s">
        <v>358</v>
      </c>
      <c r="C31" s="156">
        <f t="shared" si="1"/>
        <v>0.43710197025000008</v>
      </c>
      <c r="D31" s="156">
        <f t="shared" si="2"/>
        <v>0.11600000000000001</v>
      </c>
      <c r="E31" s="26">
        <v>0</v>
      </c>
      <c r="F31" s="26">
        <v>0</v>
      </c>
      <c r="G31" s="26">
        <v>0.11600000000000001</v>
      </c>
      <c r="H31" s="26">
        <v>0</v>
      </c>
      <c r="I31" s="26">
        <v>0</v>
      </c>
      <c r="J31" s="156">
        <v>0</v>
      </c>
      <c r="K31" s="26">
        <v>0</v>
      </c>
      <c r="L31" s="26">
        <v>0.43710197025000008</v>
      </c>
      <c r="M31" s="26">
        <v>4</v>
      </c>
      <c r="N31" s="26">
        <v>0</v>
      </c>
      <c r="O31" s="26">
        <v>0</v>
      </c>
      <c r="P31" s="26">
        <v>0</v>
      </c>
      <c r="Q31" s="26">
        <v>0</v>
      </c>
      <c r="R31" s="156">
        <v>0</v>
      </c>
      <c r="S31" s="26">
        <v>0</v>
      </c>
      <c r="T31" s="26">
        <v>0</v>
      </c>
      <c r="U31" s="26">
        <v>0</v>
      </c>
      <c r="V31" s="156">
        <v>0</v>
      </c>
      <c r="W31" s="26">
        <v>0</v>
      </c>
      <c r="X31" s="156">
        <v>0</v>
      </c>
      <c r="Y31" s="26">
        <v>0</v>
      </c>
      <c r="Z31" s="156">
        <v>0</v>
      </c>
      <c r="AA31" s="26">
        <v>0</v>
      </c>
      <c r="AB31" s="156">
        <v>0</v>
      </c>
      <c r="AC31" s="26">
        <v>0</v>
      </c>
      <c r="AD31" s="156">
        <v>0</v>
      </c>
      <c r="AE31" s="26">
        <v>0</v>
      </c>
      <c r="AF31" s="156">
        <f t="shared" si="3"/>
        <v>0.43710197025000008</v>
      </c>
      <c r="AG31" s="156">
        <f t="shared" si="4"/>
        <v>0</v>
      </c>
    </row>
    <row r="32" spans="1:37" ht="31.5" x14ac:dyDescent="0.25">
      <c r="A32" s="146" t="s">
        <v>359</v>
      </c>
      <c r="B32" s="158" t="s">
        <v>360</v>
      </c>
      <c r="C32" s="156">
        <f t="shared" si="1"/>
        <v>0.87420394050000017</v>
      </c>
      <c r="D32" s="156">
        <f t="shared" si="2"/>
        <v>1.1749418</v>
      </c>
      <c r="E32" s="26">
        <v>0</v>
      </c>
      <c r="F32" s="26">
        <v>0</v>
      </c>
      <c r="G32" s="26">
        <v>0</v>
      </c>
      <c r="H32" s="26">
        <v>0</v>
      </c>
      <c r="I32" s="26">
        <v>0</v>
      </c>
      <c r="J32" s="156">
        <v>0</v>
      </c>
      <c r="K32" s="26">
        <v>0</v>
      </c>
      <c r="L32" s="26">
        <v>0.87420394050000017</v>
      </c>
      <c r="M32" s="26">
        <v>4</v>
      </c>
      <c r="N32" s="26">
        <v>1.1749418</v>
      </c>
      <c r="O32" s="26">
        <v>4</v>
      </c>
      <c r="P32" s="26">
        <v>0</v>
      </c>
      <c r="Q32" s="26">
        <v>0</v>
      </c>
      <c r="R32" s="156">
        <v>0</v>
      </c>
      <c r="S32" s="26">
        <v>0</v>
      </c>
      <c r="T32" s="26">
        <v>0</v>
      </c>
      <c r="U32" s="26">
        <v>0</v>
      </c>
      <c r="V32" s="156">
        <v>0</v>
      </c>
      <c r="W32" s="26">
        <v>0</v>
      </c>
      <c r="X32" s="156">
        <v>0</v>
      </c>
      <c r="Y32" s="26">
        <v>0</v>
      </c>
      <c r="Z32" s="156">
        <v>0</v>
      </c>
      <c r="AA32" s="26">
        <v>0</v>
      </c>
      <c r="AB32" s="156">
        <v>0</v>
      </c>
      <c r="AC32" s="26">
        <v>0</v>
      </c>
      <c r="AD32" s="156">
        <v>0</v>
      </c>
      <c r="AE32" s="26">
        <v>0</v>
      </c>
      <c r="AF32" s="156">
        <f t="shared" si="3"/>
        <v>0.87420394050000017</v>
      </c>
      <c r="AG32" s="156">
        <f t="shared" si="4"/>
        <v>1.1749418</v>
      </c>
    </row>
    <row r="33" spans="1:33" x14ac:dyDescent="0.25">
      <c r="A33" s="146" t="s">
        <v>361</v>
      </c>
      <c r="B33" s="158" t="s">
        <v>362</v>
      </c>
      <c r="C33" s="156">
        <f t="shared" si="1"/>
        <v>2.8411628066250003</v>
      </c>
      <c r="D33" s="156">
        <f t="shared" si="2"/>
        <v>2.3786052999999998</v>
      </c>
      <c r="E33" s="26">
        <v>0</v>
      </c>
      <c r="F33" s="26">
        <v>0</v>
      </c>
      <c r="G33" s="26">
        <v>0</v>
      </c>
      <c r="H33" s="26">
        <v>0</v>
      </c>
      <c r="I33" s="26">
        <v>0</v>
      </c>
      <c r="J33" s="156">
        <v>0</v>
      </c>
      <c r="K33" s="26">
        <v>0</v>
      </c>
      <c r="L33" s="26">
        <v>2.8411628066250003</v>
      </c>
      <c r="M33" s="26">
        <v>4</v>
      </c>
      <c r="N33" s="26">
        <v>2.3786052999999998</v>
      </c>
      <c r="O33" s="26">
        <v>4</v>
      </c>
      <c r="P33" s="26">
        <v>0</v>
      </c>
      <c r="Q33" s="26">
        <v>0</v>
      </c>
      <c r="R33" s="156">
        <v>0</v>
      </c>
      <c r="S33" s="26">
        <v>0</v>
      </c>
      <c r="T33" s="26">
        <v>0</v>
      </c>
      <c r="U33" s="26">
        <v>0</v>
      </c>
      <c r="V33" s="156">
        <v>0</v>
      </c>
      <c r="W33" s="26">
        <v>0</v>
      </c>
      <c r="X33" s="156">
        <v>0</v>
      </c>
      <c r="Y33" s="26">
        <v>0</v>
      </c>
      <c r="Z33" s="156">
        <v>0</v>
      </c>
      <c r="AA33" s="26">
        <v>0</v>
      </c>
      <c r="AB33" s="156">
        <v>0</v>
      </c>
      <c r="AC33" s="26">
        <v>0</v>
      </c>
      <c r="AD33" s="156">
        <v>0</v>
      </c>
      <c r="AE33" s="26">
        <v>0</v>
      </c>
      <c r="AF33" s="156">
        <f t="shared" si="3"/>
        <v>2.8411628066250003</v>
      </c>
      <c r="AG33" s="156">
        <f t="shared" si="4"/>
        <v>2.3786052999999998</v>
      </c>
    </row>
    <row r="34" spans="1:33" x14ac:dyDescent="0.25">
      <c r="A34" s="146" t="s">
        <v>363</v>
      </c>
      <c r="B34" s="158" t="s">
        <v>364</v>
      </c>
      <c r="C34" s="156">
        <f t="shared" si="1"/>
        <v>0.21855098512500004</v>
      </c>
      <c r="D34" s="156">
        <f t="shared" si="2"/>
        <v>0.26210369</v>
      </c>
      <c r="E34" s="26">
        <v>0</v>
      </c>
      <c r="F34" s="26">
        <v>0</v>
      </c>
      <c r="G34" s="26">
        <v>0</v>
      </c>
      <c r="H34" s="26">
        <v>0</v>
      </c>
      <c r="I34" s="26">
        <v>0</v>
      </c>
      <c r="J34" s="156">
        <v>0</v>
      </c>
      <c r="K34" s="26">
        <v>0</v>
      </c>
      <c r="L34" s="26">
        <v>0.21855098512500004</v>
      </c>
      <c r="M34" s="26">
        <v>4</v>
      </c>
      <c r="N34" s="26">
        <v>0.26210369</v>
      </c>
      <c r="O34" s="26">
        <v>4</v>
      </c>
      <c r="P34" s="26">
        <v>0</v>
      </c>
      <c r="Q34" s="26">
        <v>0</v>
      </c>
      <c r="R34" s="156">
        <v>0</v>
      </c>
      <c r="S34" s="26">
        <v>0</v>
      </c>
      <c r="T34" s="26">
        <v>0</v>
      </c>
      <c r="U34" s="26">
        <v>0</v>
      </c>
      <c r="V34" s="156">
        <v>0</v>
      </c>
      <c r="W34" s="26">
        <v>0</v>
      </c>
      <c r="X34" s="156">
        <v>0</v>
      </c>
      <c r="Y34" s="26">
        <v>0</v>
      </c>
      <c r="Z34" s="156">
        <v>0</v>
      </c>
      <c r="AA34" s="26">
        <v>0</v>
      </c>
      <c r="AB34" s="156">
        <v>0</v>
      </c>
      <c r="AC34" s="26">
        <v>0</v>
      </c>
      <c r="AD34" s="156">
        <v>0</v>
      </c>
      <c r="AE34" s="26">
        <v>0</v>
      </c>
      <c r="AF34" s="156">
        <f t="shared" si="3"/>
        <v>0.21855098512500004</v>
      </c>
      <c r="AG34" s="156">
        <f t="shared" si="4"/>
        <v>0.26210369</v>
      </c>
    </row>
    <row r="35" spans="1:33" s="7" customFormat="1" ht="31.5" x14ac:dyDescent="0.25">
      <c r="A35" s="141" t="s">
        <v>17</v>
      </c>
      <c r="B35" s="155" t="s">
        <v>365</v>
      </c>
      <c r="C35" s="156">
        <f t="shared" si="1"/>
        <v>2.1800000000000002</v>
      </c>
      <c r="D35" s="156">
        <f t="shared" si="2"/>
        <v>2.1800000000000002</v>
      </c>
      <c r="E35" s="156">
        <v>0</v>
      </c>
      <c r="F35" s="156">
        <v>0</v>
      </c>
      <c r="G35" s="156">
        <v>0</v>
      </c>
      <c r="H35" s="156">
        <v>0</v>
      </c>
      <c r="I35" s="156">
        <v>0</v>
      </c>
      <c r="J35" s="156">
        <v>0</v>
      </c>
      <c r="K35" s="156">
        <v>0</v>
      </c>
      <c r="L35" s="156">
        <f>L39</f>
        <v>2.1800000000000002</v>
      </c>
      <c r="M35" s="156">
        <f>M39</f>
        <v>4</v>
      </c>
      <c r="N35" s="156">
        <f>N39</f>
        <v>2.1800000000000002</v>
      </c>
      <c r="O35" s="156">
        <f>O39</f>
        <v>4</v>
      </c>
      <c r="P35" s="156">
        <v>0</v>
      </c>
      <c r="Q35" s="156">
        <v>0</v>
      </c>
      <c r="R35" s="156">
        <v>0</v>
      </c>
      <c r="S35" s="156">
        <v>0</v>
      </c>
      <c r="T35" s="156">
        <v>0</v>
      </c>
      <c r="U35" s="156">
        <v>0</v>
      </c>
      <c r="V35" s="156">
        <v>0</v>
      </c>
      <c r="W35" s="156">
        <v>0</v>
      </c>
      <c r="X35" s="156">
        <v>0</v>
      </c>
      <c r="Y35" s="156">
        <v>0</v>
      </c>
      <c r="Z35" s="156">
        <v>0</v>
      </c>
      <c r="AA35" s="156">
        <v>0</v>
      </c>
      <c r="AB35" s="156">
        <v>0</v>
      </c>
      <c r="AC35" s="156">
        <v>0</v>
      </c>
      <c r="AD35" s="156">
        <v>0</v>
      </c>
      <c r="AE35" s="156">
        <v>0</v>
      </c>
      <c r="AF35" s="156">
        <f t="shared" si="3"/>
        <v>2.1800000000000002</v>
      </c>
      <c r="AG35" s="156">
        <f t="shared" si="4"/>
        <v>2.1800000000000002</v>
      </c>
    </row>
    <row r="36" spans="1:33" ht="31.5" x14ac:dyDescent="0.25">
      <c r="A36" s="146" t="s">
        <v>366</v>
      </c>
      <c r="B36" s="161" t="s">
        <v>367</v>
      </c>
      <c r="C36" s="156">
        <f t="shared" si="1"/>
        <v>0</v>
      </c>
      <c r="D36" s="156">
        <f t="shared" si="2"/>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6">
        <f t="shared" si="3"/>
        <v>0</v>
      </c>
      <c r="AG36" s="156">
        <f t="shared" si="4"/>
        <v>0</v>
      </c>
    </row>
    <row r="37" spans="1:33" x14ac:dyDescent="0.25">
      <c r="A37" s="146" t="s">
        <v>368</v>
      </c>
      <c r="B37" s="161" t="s">
        <v>369</v>
      </c>
      <c r="C37" s="156">
        <f t="shared" si="1"/>
        <v>0</v>
      </c>
      <c r="D37" s="156">
        <f t="shared" si="2"/>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6">
        <f t="shared" si="3"/>
        <v>0</v>
      </c>
      <c r="AG37" s="156">
        <f t="shared" si="4"/>
        <v>0</v>
      </c>
    </row>
    <row r="38" spans="1:33" x14ac:dyDescent="0.25">
      <c r="A38" s="146" t="s">
        <v>370</v>
      </c>
      <c r="B38" s="161" t="s">
        <v>371</v>
      </c>
      <c r="C38" s="156">
        <f t="shared" si="1"/>
        <v>0</v>
      </c>
      <c r="D38" s="156">
        <f t="shared" si="2"/>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6">
        <f t="shared" si="3"/>
        <v>0</v>
      </c>
      <c r="AG38" s="156">
        <f t="shared" si="4"/>
        <v>0</v>
      </c>
    </row>
    <row r="39" spans="1:33" ht="31.5" x14ac:dyDescent="0.25">
      <c r="A39" s="146" t="s">
        <v>372</v>
      </c>
      <c r="B39" s="158" t="s">
        <v>373</v>
      </c>
      <c r="C39" s="156">
        <f t="shared" si="1"/>
        <v>2.1800000000000002</v>
      </c>
      <c r="D39" s="156">
        <f t="shared" si="2"/>
        <v>2.1800000000000002</v>
      </c>
      <c r="E39" s="26">
        <v>0</v>
      </c>
      <c r="F39" s="26">
        <v>0</v>
      </c>
      <c r="G39" s="26">
        <v>0</v>
      </c>
      <c r="H39" s="26">
        <v>0</v>
      </c>
      <c r="I39" s="26">
        <v>0</v>
      </c>
      <c r="J39" s="26">
        <v>0</v>
      </c>
      <c r="K39" s="26">
        <v>0</v>
      </c>
      <c r="L39" s="26">
        <v>2.1800000000000002</v>
      </c>
      <c r="M39" s="26">
        <v>4</v>
      </c>
      <c r="N39" s="26">
        <v>2.1800000000000002</v>
      </c>
      <c r="O39" s="26">
        <v>4</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6">
        <f t="shared" si="3"/>
        <v>2.1800000000000002</v>
      </c>
      <c r="AG39" s="156">
        <f t="shared" si="4"/>
        <v>2.1800000000000002</v>
      </c>
    </row>
    <row r="40" spans="1:33" ht="31.5" x14ac:dyDescent="0.25">
      <c r="A40" s="146" t="s">
        <v>374</v>
      </c>
      <c r="B40" s="158" t="s">
        <v>375</v>
      </c>
      <c r="C40" s="156">
        <f t="shared" si="1"/>
        <v>0</v>
      </c>
      <c r="D40" s="156">
        <f t="shared" si="2"/>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6">
        <f t="shared" si="3"/>
        <v>0</v>
      </c>
      <c r="AG40" s="156">
        <f t="shared" si="4"/>
        <v>0</v>
      </c>
    </row>
    <row r="41" spans="1:33" x14ac:dyDescent="0.25">
      <c r="A41" s="146" t="s">
        <v>376</v>
      </c>
      <c r="B41" s="158" t="s">
        <v>377</v>
      </c>
      <c r="C41" s="156">
        <f t="shared" si="1"/>
        <v>0</v>
      </c>
      <c r="D41" s="156">
        <f t="shared" si="2"/>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6">
        <f t="shared" si="3"/>
        <v>0</v>
      </c>
      <c r="AG41" s="156">
        <f t="shared" si="4"/>
        <v>0</v>
      </c>
    </row>
    <row r="42" spans="1:33" x14ac:dyDescent="0.25">
      <c r="A42" s="146" t="s">
        <v>378</v>
      </c>
      <c r="B42" s="161" t="s">
        <v>379</v>
      </c>
      <c r="C42" s="156">
        <f t="shared" si="1"/>
        <v>0</v>
      </c>
      <c r="D42" s="156">
        <f t="shared" si="2"/>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6">
        <f t="shared" si="3"/>
        <v>0</v>
      </c>
      <c r="AG42" s="156">
        <f t="shared" si="4"/>
        <v>0</v>
      </c>
    </row>
    <row r="43" spans="1:33" x14ac:dyDescent="0.25">
      <c r="A43" s="146" t="s">
        <v>380</v>
      </c>
      <c r="B43" s="161" t="s">
        <v>381</v>
      </c>
      <c r="C43" s="156">
        <f t="shared" si="1"/>
        <v>0</v>
      </c>
      <c r="D43" s="156">
        <f t="shared" si="2"/>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6">
        <f t="shared" si="3"/>
        <v>0</v>
      </c>
      <c r="AG43" s="156">
        <f t="shared" si="4"/>
        <v>0</v>
      </c>
    </row>
    <row r="44" spans="1:33" x14ac:dyDescent="0.25">
      <c r="A44" s="146" t="s">
        <v>382</v>
      </c>
      <c r="B44" s="161" t="s">
        <v>383</v>
      </c>
      <c r="C44" s="156">
        <f t="shared" si="1"/>
        <v>0</v>
      </c>
      <c r="D44" s="156">
        <f t="shared" si="2"/>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6">
        <f t="shared" si="3"/>
        <v>0</v>
      </c>
      <c r="AG44" s="156">
        <f t="shared" si="4"/>
        <v>0</v>
      </c>
    </row>
    <row r="45" spans="1:33" s="7" customFormat="1" x14ac:dyDescent="0.25">
      <c r="A45" s="141" t="s">
        <v>19</v>
      </c>
      <c r="B45" s="155" t="s">
        <v>384</v>
      </c>
      <c r="C45" s="156">
        <f t="shared" si="1"/>
        <v>0</v>
      </c>
      <c r="D45" s="156">
        <f t="shared" si="2"/>
        <v>0</v>
      </c>
      <c r="E45" s="156">
        <v>0</v>
      </c>
      <c r="F45" s="156">
        <v>0</v>
      </c>
      <c r="G45" s="156">
        <v>0</v>
      </c>
      <c r="H45" s="156">
        <v>0</v>
      </c>
      <c r="I45" s="156">
        <v>0</v>
      </c>
      <c r="J45" s="156">
        <v>0</v>
      </c>
      <c r="K45" s="156">
        <v>0</v>
      </c>
      <c r="L45" s="156">
        <v>0</v>
      </c>
      <c r="M45" s="156">
        <v>0</v>
      </c>
      <c r="N45" s="156">
        <v>0</v>
      </c>
      <c r="O45" s="156">
        <v>0</v>
      </c>
      <c r="P45" s="156">
        <v>0</v>
      </c>
      <c r="Q45" s="156">
        <v>0</v>
      </c>
      <c r="R45" s="156">
        <v>0</v>
      </c>
      <c r="S45" s="156">
        <v>0</v>
      </c>
      <c r="T45" s="156">
        <v>0</v>
      </c>
      <c r="U45" s="156">
        <v>0</v>
      </c>
      <c r="V45" s="156">
        <v>0</v>
      </c>
      <c r="W45" s="156">
        <v>0</v>
      </c>
      <c r="X45" s="156">
        <v>0</v>
      </c>
      <c r="Y45" s="156">
        <v>0</v>
      </c>
      <c r="Z45" s="156">
        <v>0</v>
      </c>
      <c r="AA45" s="156">
        <v>0</v>
      </c>
      <c r="AB45" s="156">
        <v>0</v>
      </c>
      <c r="AC45" s="156">
        <v>0</v>
      </c>
      <c r="AD45" s="156">
        <v>0</v>
      </c>
      <c r="AE45" s="156">
        <v>0</v>
      </c>
      <c r="AF45" s="156">
        <f t="shared" si="3"/>
        <v>0</v>
      </c>
      <c r="AG45" s="156">
        <f t="shared" si="4"/>
        <v>0</v>
      </c>
    </row>
    <row r="46" spans="1:33" x14ac:dyDescent="0.25">
      <c r="A46" s="146" t="s">
        <v>385</v>
      </c>
      <c r="B46" s="158" t="s">
        <v>386</v>
      </c>
      <c r="C46" s="156">
        <f t="shared" si="1"/>
        <v>0</v>
      </c>
      <c r="D46" s="156">
        <f t="shared" si="2"/>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6">
        <f t="shared" si="3"/>
        <v>0</v>
      </c>
      <c r="AG46" s="156">
        <f t="shared" si="4"/>
        <v>0</v>
      </c>
    </row>
    <row r="47" spans="1:33" x14ac:dyDescent="0.25">
      <c r="A47" s="146" t="s">
        <v>387</v>
      </c>
      <c r="B47" s="158" t="s">
        <v>369</v>
      </c>
      <c r="C47" s="156">
        <f t="shared" si="1"/>
        <v>0</v>
      </c>
      <c r="D47" s="156">
        <f t="shared" si="2"/>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6">
        <f t="shared" si="3"/>
        <v>0</v>
      </c>
      <c r="AG47" s="156">
        <f t="shared" si="4"/>
        <v>0</v>
      </c>
    </row>
    <row r="48" spans="1:33" x14ac:dyDescent="0.25">
      <c r="A48" s="146" t="s">
        <v>388</v>
      </c>
      <c r="B48" s="158" t="s">
        <v>371</v>
      </c>
      <c r="C48" s="156">
        <f t="shared" si="1"/>
        <v>0</v>
      </c>
      <c r="D48" s="156">
        <f t="shared" si="2"/>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6">
        <f t="shared" si="3"/>
        <v>0</v>
      </c>
      <c r="AG48" s="156">
        <f t="shared" si="4"/>
        <v>0</v>
      </c>
    </row>
    <row r="49" spans="1:33" ht="31.5" x14ac:dyDescent="0.25">
      <c r="A49" s="146" t="s">
        <v>389</v>
      </c>
      <c r="B49" s="158" t="s">
        <v>373</v>
      </c>
      <c r="C49" s="156">
        <f t="shared" si="1"/>
        <v>2.1800000000000002</v>
      </c>
      <c r="D49" s="156">
        <f t="shared" si="2"/>
        <v>2.1800000000000002</v>
      </c>
      <c r="E49" s="26">
        <v>0</v>
      </c>
      <c r="F49" s="26">
        <v>0</v>
      </c>
      <c r="G49" s="26">
        <v>0</v>
      </c>
      <c r="H49" s="26">
        <v>0</v>
      </c>
      <c r="I49" s="26">
        <v>0</v>
      </c>
      <c r="J49" s="26">
        <v>0</v>
      </c>
      <c r="K49" s="26">
        <v>0</v>
      </c>
      <c r="L49" s="26">
        <v>2.1800000000000002</v>
      </c>
      <c r="M49" s="26">
        <v>4</v>
      </c>
      <c r="N49" s="26">
        <v>2.1800000000000002</v>
      </c>
      <c r="O49" s="26">
        <v>4</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6">
        <f t="shared" si="3"/>
        <v>2.1800000000000002</v>
      </c>
      <c r="AG49" s="156">
        <f t="shared" si="4"/>
        <v>2.1800000000000002</v>
      </c>
    </row>
    <row r="50" spans="1:33" ht="31.5" x14ac:dyDescent="0.25">
      <c r="A50" s="146" t="s">
        <v>390</v>
      </c>
      <c r="B50" s="158" t="s">
        <v>375</v>
      </c>
      <c r="C50" s="156">
        <f t="shared" si="1"/>
        <v>0</v>
      </c>
      <c r="D50" s="156">
        <f t="shared" si="2"/>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6">
        <f t="shared" si="3"/>
        <v>0</v>
      </c>
      <c r="AG50" s="156">
        <f t="shared" si="4"/>
        <v>0</v>
      </c>
    </row>
    <row r="51" spans="1:33" x14ac:dyDescent="0.25">
      <c r="A51" s="146" t="s">
        <v>391</v>
      </c>
      <c r="B51" s="158" t="s">
        <v>377</v>
      </c>
      <c r="C51" s="156">
        <f t="shared" si="1"/>
        <v>0</v>
      </c>
      <c r="D51" s="156">
        <f t="shared" si="2"/>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6">
        <f t="shared" si="3"/>
        <v>0</v>
      </c>
      <c r="AG51" s="156">
        <f t="shared" si="4"/>
        <v>0</v>
      </c>
    </row>
    <row r="52" spans="1:33" x14ac:dyDescent="0.25">
      <c r="A52" s="146" t="s">
        <v>392</v>
      </c>
      <c r="B52" s="161" t="s">
        <v>379</v>
      </c>
      <c r="C52" s="156">
        <f t="shared" si="1"/>
        <v>0</v>
      </c>
      <c r="D52" s="156">
        <f t="shared" si="2"/>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6">
        <f t="shared" si="3"/>
        <v>0</v>
      </c>
      <c r="AG52" s="156">
        <f t="shared" si="4"/>
        <v>0</v>
      </c>
    </row>
    <row r="53" spans="1:33" x14ac:dyDescent="0.25">
      <c r="A53" s="146" t="s">
        <v>393</v>
      </c>
      <c r="B53" s="161" t="s">
        <v>381</v>
      </c>
      <c r="C53" s="156">
        <f t="shared" si="1"/>
        <v>0</v>
      </c>
      <c r="D53" s="156">
        <f t="shared" si="2"/>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6">
        <f t="shared" si="3"/>
        <v>0</v>
      </c>
      <c r="AG53" s="156">
        <f t="shared" si="4"/>
        <v>0</v>
      </c>
    </row>
    <row r="54" spans="1:33" x14ac:dyDescent="0.25">
      <c r="A54" s="146" t="s">
        <v>394</v>
      </c>
      <c r="B54" s="161" t="s">
        <v>383</v>
      </c>
      <c r="C54" s="156">
        <f t="shared" si="1"/>
        <v>0</v>
      </c>
      <c r="D54" s="156">
        <f t="shared" si="2"/>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6">
        <f t="shared" si="3"/>
        <v>0</v>
      </c>
      <c r="AG54" s="156">
        <f t="shared" si="4"/>
        <v>0</v>
      </c>
    </row>
    <row r="55" spans="1:33" s="7" customFormat="1" ht="35.25" customHeight="1" x14ac:dyDescent="0.25">
      <c r="A55" s="141" t="s">
        <v>21</v>
      </c>
      <c r="B55" s="155" t="s">
        <v>395</v>
      </c>
      <c r="C55" s="156">
        <f t="shared" si="1"/>
        <v>4.3710197025000008</v>
      </c>
      <c r="D55" s="156">
        <f t="shared" si="2"/>
        <v>3.8156508900000001</v>
      </c>
      <c r="E55" s="156">
        <v>0</v>
      </c>
      <c r="F55" s="156">
        <v>0</v>
      </c>
      <c r="G55" s="156">
        <v>0</v>
      </c>
      <c r="H55" s="156">
        <v>0</v>
      </c>
      <c r="I55" s="156">
        <v>0</v>
      </c>
      <c r="J55" s="156">
        <v>0</v>
      </c>
      <c r="K55" s="156">
        <v>0</v>
      </c>
      <c r="L55" s="156">
        <v>4.3710197025000008</v>
      </c>
      <c r="M55" s="156">
        <v>4</v>
      </c>
      <c r="N55" s="156">
        <f>N56</f>
        <v>3.8156508900000001</v>
      </c>
      <c r="O55" s="156">
        <f>O56</f>
        <v>4</v>
      </c>
      <c r="P55" s="156">
        <v>0</v>
      </c>
      <c r="Q55" s="156">
        <v>0</v>
      </c>
      <c r="R55" s="156">
        <v>0</v>
      </c>
      <c r="S55" s="156">
        <v>0</v>
      </c>
      <c r="T55" s="156">
        <v>0</v>
      </c>
      <c r="U55" s="156">
        <v>0</v>
      </c>
      <c r="V55" s="156">
        <v>0</v>
      </c>
      <c r="W55" s="156">
        <v>0</v>
      </c>
      <c r="X55" s="156">
        <v>0</v>
      </c>
      <c r="Y55" s="156">
        <v>0</v>
      </c>
      <c r="Z55" s="156">
        <v>0</v>
      </c>
      <c r="AA55" s="156">
        <v>0</v>
      </c>
      <c r="AB55" s="156">
        <v>0</v>
      </c>
      <c r="AC55" s="156">
        <v>0</v>
      </c>
      <c r="AD55" s="156">
        <v>0</v>
      </c>
      <c r="AE55" s="156">
        <v>0</v>
      </c>
      <c r="AF55" s="156">
        <f t="shared" si="3"/>
        <v>4.3710197025000008</v>
      </c>
      <c r="AG55" s="156">
        <f t="shared" si="4"/>
        <v>3.8156508900000001</v>
      </c>
    </row>
    <row r="56" spans="1:33" x14ac:dyDescent="0.25">
      <c r="A56" s="146" t="s">
        <v>396</v>
      </c>
      <c r="B56" s="158" t="s">
        <v>397</v>
      </c>
      <c r="C56" s="156">
        <f t="shared" si="1"/>
        <v>4.3710197025000008</v>
      </c>
      <c r="D56" s="156">
        <f t="shared" si="2"/>
        <v>3.8156508900000001</v>
      </c>
      <c r="E56" s="26">
        <v>0</v>
      </c>
      <c r="F56" s="26">
        <v>0</v>
      </c>
      <c r="G56" s="26">
        <v>0</v>
      </c>
      <c r="H56" s="26">
        <v>0</v>
      </c>
      <c r="I56" s="26">
        <v>0</v>
      </c>
      <c r="J56" s="26">
        <v>0</v>
      </c>
      <c r="K56" s="26">
        <v>0</v>
      </c>
      <c r="L56" s="26">
        <v>4.3710197025000008</v>
      </c>
      <c r="M56" s="26">
        <v>4</v>
      </c>
      <c r="N56" s="26">
        <v>3.8156508900000001</v>
      </c>
      <c r="O56" s="26">
        <v>4</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6">
        <f t="shared" si="3"/>
        <v>4.3710197025000008</v>
      </c>
      <c r="AG56" s="156">
        <f t="shared" si="4"/>
        <v>3.8156508900000001</v>
      </c>
    </row>
    <row r="57" spans="1:33" x14ac:dyDescent="0.25">
      <c r="A57" s="146" t="s">
        <v>398</v>
      </c>
      <c r="B57" s="158" t="s">
        <v>399</v>
      </c>
      <c r="C57" s="156">
        <f t="shared" si="1"/>
        <v>0</v>
      </c>
      <c r="D57" s="156">
        <f t="shared" si="2"/>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6">
        <f t="shared" si="3"/>
        <v>0</v>
      </c>
      <c r="AG57" s="156">
        <f t="shared" si="4"/>
        <v>0</v>
      </c>
    </row>
    <row r="58" spans="1:33" x14ac:dyDescent="0.25">
      <c r="A58" s="146" t="s">
        <v>400</v>
      </c>
      <c r="B58" s="161" t="s">
        <v>401</v>
      </c>
      <c r="C58" s="156">
        <f t="shared" si="1"/>
        <v>0</v>
      </c>
      <c r="D58" s="156">
        <f t="shared" si="2"/>
        <v>0</v>
      </c>
      <c r="E58" s="162">
        <v>0</v>
      </c>
      <c r="F58" s="162">
        <v>0</v>
      </c>
      <c r="G58" s="162">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6">
        <f t="shared" si="3"/>
        <v>0</v>
      </c>
      <c r="AG58" s="156">
        <f t="shared" si="4"/>
        <v>0</v>
      </c>
    </row>
    <row r="59" spans="1:33" x14ac:dyDescent="0.25">
      <c r="A59" s="146" t="s">
        <v>402</v>
      </c>
      <c r="B59" s="161" t="s">
        <v>403</v>
      </c>
      <c r="C59" s="156">
        <f t="shared" si="1"/>
        <v>0</v>
      </c>
      <c r="D59" s="156">
        <f t="shared" si="2"/>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6">
        <f t="shared" si="3"/>
        <v>0</v>
      </c>
      <c r="AG59" s="156">
        <f t="shared" si="4"/>
        <v>0</v>
      </c>
    </row>
    <row r="60" spans="1:33" x14ac:dyDescent="0.25">
      <c r="A60" s="146" t="s">
        <v>404</v>
      </c>
      <c r="B60" s="161" t="s">
        <v>405</v>
      </c>
      <c r="C60" s="156">
        <f t="shared" si="1"/>
        <v>0</v>
      </c>
      <c r="D60" s="156">
        <f t="shared" si="2"/>
        <v>0</v>
      </c>
      <c r="E60" s="162">
        <v>0</v>
      </c>
      <c r="F60" s="162">
        <v>0</v>
      </c>
      <c r="G60" s="162">
        <v>0</v>
      </c>
      <c r="H60" s="162">
        <v>0</v>
      </c>
      <c r="I60" s="26">
        <v>0</v>
      </c>
      <c r="J60" s="162">
        <v>0</v>
      </c>
      <c r="K60" s="26">
        <v>0</v>
      </c>
      <c r="L60" s="162">
        <v>0</v>
      </c>
      <c r="M60" s="26">
        <v>0</v>
      </c>
      <c r="N60" s="162">
        <v>0</v>
      </c>
      <c r="O60" s="26">
        <v>0</v>
      </c>
      <c r="P60" s="162">
        <v>0</v>
      </c>
      <c r="Q60" s="26">
        <v>0</v>
      </c>
      <c r="R60" s="162">
        <v>0</v>
      </c>
      <c r="S60" s="26">
        <v>0</v>
      </c>
      <c r="T60" s="162">
        <v>0</v>
      </c>
      <c r="U60" s="26">
        <v>0</v>
      </c>
      <c r="V60" s="162">
        <v>0</v>
      </c>
      <c r="W60" s="26">
        <v>0</v>
      </c>
      <c r="X60" s="162">
        <v>0</v>
      </c>
      <c r="Y60" s="26">
        <v>0</v>
      </c>
      <c r="Z60" s="162">
        <v>0</v>
      </c>
      <c r="AA60" s="26">
        <v>0</v>
      </c>
      <c r="AB60" s="162">
        <v>0</v>
      </c>
      <c r="AC60" s="26">
        <v>0</v>
      </c>
      <c r="AD60" s="162">
        <v>0</v>
      </c>
      <c r="AE60" s="26">
        <v>0</v>
      </c>
      <c r="AF60" s="156">
        <f t="shared" si="3"/>
        <v>0</v>
      </c>
      <c r="AG60" s="156">
        <f t="shared" si="4"/>
        <v>0</v>
      </c>
    </row>
    <row r="61" spans="1:33" x14ac:dyDescent="0.25">
      <c r="A61" s="146" t="s">
        <v>406</v>
      </c>
      <c r="B61" s="161" t="s">
        <v>379</v>
      </c>
      <c r="C61" s="156">
        <f t="shared" si="1"/>
        <v>0</v>
      </c>
      <c r="D61" s="156">
        <f t="shared" si="2"/>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6">
        <f t="shared" si="3"/>
        <v>0</v>
      </c>
      <c r="AG61" s="156">
        <f t="shared" si="4"/>
        <v>0</v>
      </c>
    </row>
    <row r="62" spans="1:33" x14ac:dyDescent="0.25">
      <c r="A62" s="146" t="s">
        <v>407</v>
      </c>
      <c r="B62" s="161" t="s">
        <v>381</v>
      </c>
      <c r="C62" s="156">
        <f t="shared" si="1"/>
        <v>0</v>
      </c>
      <c r="D62" s="156">
        <f t="shared" si="2"/>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6">
        <f t="shared" si="3"/>
        <v>0</v>
      </c>
      <c r="AG62" s="156">
        <f t="shared" si="4"/>
        <v>0</v>
      </c>
    </row>
    <row r="63" spans="1:33" x14ac:dyDescent="0.25">
      <c r="A63" s="146" t="s">
        <v>408</v>
      </c>
      <c r="B63" s="161" t="s">
        <v>383</v>
      </c>
      <c r="C63" s="156">
        <f t="shared" si="1"/>
        <v>0</v>
      </c>
      <c r="D63" s="156">
        <f t="shared" si="2"/>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6">
        <f t="shared" si="3"/>
        <v>0</v>
      </c>
      <c r="AG63" s="156">
        <f t="shared" si="4"/>
        <v>0</v>
      </c>
    </row>
    <row r="64" spans="1:33" s="7" customFormat="1" ht="36.75" customHeight="1" x14ac:dyDescent="0.25">
      <c r="A64" s="141" t="s">
        <v>23</v>
      </c>
      <c r="B64" s="163" t="s">
        <v>409</v>
      </c>
      <c r="C64" s="156">
        <f t="shared" si="1"/>
        <v>0</v>
      </c>
      <c r="D64" s="156">
        <f t="shared" si="2"/>
        <v>0</v>
      </c>
      <c r="E64" s="164">
        <v>0</v>
      </c>
      <c r="F64" s="164">
        <v>0</v>
      </c>
      <c r="G64" s="164">
        <v>0</v>
      </c>
      <c r="H64" s="164">
        <v>0</v>
      </c>
      <c r="I64" s="164">
        <v>0</v>
      </c>
      <c r="J64" s="164">
        <v>0</v>
      </c>
      <c r="K64" s="164">
        <v>0</v>
      </c>
      <c r="L64" s="164">
        <v>0</v>
      </c>
      <c r="M64" s="164">
        <v>0</v>
      </c>
      <c r="N64" s="164">
        <v>0</v>
      </c>
      <c r="O64" s="164">
        <v>0</v>
      </c>
      <c r="P64" s="164">
        <v>0</v>
      </c>
      <c r="Q64" s="164">
        <v>0</v>
      </c>
      <c r="R64" s="164">
        <v>0</v>
      </c>
      <c r="S64" s="164">
        <v>0</v>
      </c>
      <c r="T64" s="164">
        <v>0</v>
      </c>
      <c r="U64" s="164">
        <v>0</v>
      </c>
      <c r="V64" s="164">
        <v>0</v>
      </c>
      <c r="W64" s="164">
        <v>0</v>
      </c>
      <c r="X64" s="164">
        <v>0</v>
      </c>
      <c r="Y64" s="164">
        <v>0</v>
      </c>
      <c r="Z64" s="164">
        <v>0</v>
      </c>
      <c r="AA64" s="164">
        <v>0</v>
      </c>
      <c r="AB64" s="164">
        <v>0</v>
      </c>
      <c r="AC64" s="164">
        <v>0</v>
      </c>
      <c r="AD64" s="164">
        <v>0</v>
      </c>
      <c r="AE64" s="164">
        <v>0</v>
      </c>
      <c r="AF64" s="156">
        <f t="shared" si="3"/>
        <v>0</v>
      </c>
      <c r="AG64" s="156">
        <f t="shared" si="4"/>
        <v>0</v>
      </c>
    </row>
    <row r="65" spans="1:33" s="7" customFormat="1" x14ac:dyDescent="0.25">
      <c r="A65" s="141" t="s">
        <v>25</v>
      </c>
      <c r="B65" s="155" t="s">
        <v>410</v>
      </c>
      <c r="C65" s="156">
        <f t="shared" si="1"/>
        <v>0</v>
      </c>
      <c r="D65" s="156">
        <f t="shared" si="2"/>
        <v>0</v>
      </c>
      <c r="E65" s="156">
        <v>0</v>
      </c>
      <c r="F65" s="156">
        <v>0</v>
      </c>
      <c r="G65" s="156">
        <v>0</v>
      </c>
      <c r="H65" s="156">
        <v>0</v>
      </c>
      <c r="I65" s="156">
        <v>0</v>
      </c>
      <c r="J65" s="156">
        <v>0</v>
      </c>
      <c r="K65" s="156">
        <v>0</v>
      </c>
      <c r="L65" s="156">
        <v>0</v>
      </c>
      <c r="M65" s="156">
        <v>0</v>
      </c>
      <c r="N65" s="156">
        <v>0</v>
      </c>
      <c r="O65" s="156">
        <v>0</v>
      </c>
      <c r="P65" s="156">
        <v>0</v>
      </c>
      <c r="Q65" s="156">
        <v>0</v>
      </c>
      <c r="R65" s="156">
        <v>0</v>
      </c>
      <c r="S65" s="156">
        <v>0</v>
      </c>
      <c r="T65" s="156">
        <v>0</v>
      </c>
      <c r="U65" s="156">
        <v>0</v>
      </c>
      <c r="V65" s="156">
        <v>0</v>
      </c>
      <c r="W65" s="156">
        <v>0</v>
      </c>
      <c r="X65" s="156">
        <v>0</v>
      </c>
      <c r="Y65" s="156">
        <v>0</v>
      </c>
      <c r="Z65" s="156">
        <v>0</v>
      </c>
      <c r="AA65" s="156">
        <v>0</v>
      </c>
      <c r="AB65" s="156">
        <v>0</v>
      </c>
      <c r="AC65" s="156">
        <v>0</v>
      </c>
      <c r="AD65" s="156">
        <v>0</v>
      </c>
      <c r="AE65" s="156">
        <v>0</v>
      </c>
      <c r="AF65" s="156">
        <f t="shared" si="3"/>
        <v>0</v>
      </c>
      <c r="AG65" s="156">
        <f t="shared" si="4"/>
        <v>0</v>
      </c>
    </row>
    <row r="66" spans="1:33" x14ac:dyDescent="0.25">
      <c r="A66" s="146" t="s">
        <v>411</v>
      </c>
      <c r="B66" s="165" t="s">
        <v>386</v>
      </c>
      <c r="C66" s="156">
        <f t="shared" si="1"/>
        <v>0</v>
      </c>
      <c r="D66" s="156">
        <f t="shared" si="2"/>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6">
        <f t="shared" si="3"/>
        <v>0</v>
      </c>
      <c r="AG66" s="156">
        <f t="shared" si="4"/>
        <v>0</v>
      </c>
    </row>
    <row r="67" spans="1:33" x14ac:dyDescent="0.25">
      <c r="A67" s="146" t="s">
        <v>412</v>
      </c>
      <c r="B67" s="165" t="s">
        <v>369</v>
      </c>
      <c r="C67" s="156">
        <f t="shared" si="1"/>
        <v>0</v>
      </c>
      <c r="D67" s="156">
        <f t="shared" si="2"/>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6">
        <f t="shared" si="3"/>
        <v>0</v>
      </c>
      <c r="AG67" s="156">
        <f t="shared" si="4"/>
        <v>0</v>
      </c>
    </row>
    <row r="68" spans="1:33" x14ac:dyDescent="0.25">
      <c r="A68" s="146" t="s">
        <v>413</v>
      </c>
      <c r="B68" s="165" t="s">
        <v>371</v>
      </c>
      <c r="C68" s="156">
        <f t="shared" si="1"/>
        <v>0</v>
      </c>
      <c r="D68" s="156">
        <f t="shared" si="2"/>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6">
        <f t="shared" si="3"/>
        <v>0</v>
      </c>
      <c r="AG68" s="156">
        <f t="shared" si="4"/>
        <v>0</v>
      </c>
    </row>
    <row r="69" spans="1:33" x14ac:dyDescent="0.25">
      <c r="A69" s="146" t="s">
        <v>414</v>
      </c>
      <c r="B69" s="165" t="s">
        <v>415</v>
      </c>
      <c r="C69" s="156">
        <f t="shared" si="1"/>
        <v>0</v>
      </c>
      <c r="D69" s="156">
        <f t="shared" si="2"/>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6">
        <f t="shared" si="3"/>
        <v>0</v>
      </c>
      <c r="AG69" s="156">
        <f t="shared" si="4"/>
        <v>0</v>
      </c>
    </row>
    <row r="70" spans="1:33" x14ac:dyDescent="0.25">
      <c r="A70" s="146" t="s">
        <v>416</v>
      </c>
      <c r="B70" s="161" t="s">
        <v>379</v>
      </c>
      <c r="C70" s="156">
        <f t="shared" si="1"/>
        <v>0</v>
      </c>
      <c r="D70" s="156">
        <f t="shared" si="2"/>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6">
        <f t="shared" si="3"/>
        <v>0</v>
      </c>
      <c r="AG70" s="156">
        <f t="shared" si="4"/>
        <v>0</v>
      </c>
    </row>
    <row r="71" spans="1:33" x14ac:dyDescent="0.25">
      <c r="A71" s="146" t="s">
        <v>417</v>
      </c>
      <c r="B71" s="161" t="s">
        <v>381</v>
      </c>
      <c r="C71" s="156">
        <f t="shared" si="1"/>
        <v>0</v>
      </c>
      <c r="D71" s="156">
        <f t="shared" si="2"/>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6">
        <f t="shared" si="3"/>
        <v>0</v>
      </c>
      <c r="AG71" s="156">
        <f t="shared" si="4"/>
        <v>0</v>
      </c>
    </row>
    <row r="72" spans="1:33" x14ac:dyDescent="0.25">
      <c r="A72" s="146" t="s">
        <v>418</v>
      </c>
      <c r="B72" s="161" t="s">
        <v>383</v>
      </c>
      <c r="C72" s="156">
        <f t="shared" si="1"/>
        <v>0</v>
      </c>
      <c r="D72" s="156">
        <f t="shared" si="2"/>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6">
        <f t="shared" si="3"/>
        <v>0</v>
      </c>
      <c r="AG72" s="156">
        <f t="shared" si="4"/>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68F8A-DBC4-437A-AC20-9BBAC2910EA0}">
  <sheetPr codeName="Лист13">
    <pageSetUpPr fitToPage="1"/>
  </sheetPr>
  <dimension ref="A1:AX26"/>
  <sheetViews>
    <sheetView topLeftCell="A7" zoomScale="80" zoomScaleNormal="80" zoomScaleSheetLayoutView="85" workbookViewId="0">
      <selection activeCell="AL26" sqref="AL26"/>
    </sheetView>
  </sheetViews>
  <sheetFormatPr defaultColWidth="9.140625" defaultRowHeight="15" x14ac:dyDescent="0.25"/>
  <cols>
    <col min="1" max="1" width="11.5703125" style="52" customWidth="1"/>
    <col min="2" max="2" width="23.140625" style="52" customWidth="1"/>
    <col min="3" max="3" width="18.28515625" style="52" customWidth="1"/>
    <col min="4" max="4" width="15.140625" style="52" customWidth="1"/>
    <col min="5" max="14" width="7.7109375" style="52" customWidth="1"/>
    <col min="15" max="15" width="11.28515625" style="52" customWidth="1"/>
    <col min="16" max="16" width="46.7109375" style="52" customWidth="1"/>
    <col min="17" max="17" width="24.5703125" style="52" customWidth="1"/>
    <col min="18" max="19" width="13.42578125" style="52" customWidth="1"/>
    <col min="20" max="20" width="17" style="52" customWidth="1"/>
    <col min="21" max="22" width="9.7109375" style="52" customWidth="1"/>
    <col min="23" max="23" width="11.42578125" style="52" customWidth="1"/>
    <col min="24" max="24" width="12.7109375" style="52" customWidth="1"/>
    <col min="25" max="25" width="35.5703125" style="52" customWidth="1"/>
    <col min="26" max="26" width="14.28515625" style="52" customWidth="1"/>
    <col min="27" max="27" width="27.7109375" style="52" customWidth="1"/>
    <col min="28" max="28" width="7.28515625" style="52" customWidth="1"/>
    <col min="29" max="29" width="13" style="52" customWidth="1"/>
    <col min="30" max="30" width="12.85546875" style="52" customWidth="1"/>
    <col min="31" max="31" width="12.5703125" style="52" customWidth="1"/>
    <col min="32" max="32" width="12.28515625" style="52" customWidth="1"/>
    <col min="33" max="33" width="15.85546875" style="52" customWidth="1"/>
    <col min="34" max="34" width="11.7109375" style="52" customWidth="1"/>
    <col min="35" max="35" width="23.28515625" style="52" customWidth="1"/>
    <col min="36" max="36" width="12.42578125" style="52" customWidth="1"/>
    <col min="37" max="37" width="12.7109375" style="52" customWidth="1"/>
    <col min="38" max="38" width="13.140625" style="52" customWidth="1"/>
    <col min="39" max="39" width="12" style="52" customWidth="1"/>
    <col min="40" max="40" width="12.28515625" style="52" customWidth="1"/>
    <col min="41" max="43" width="9.7109375" style="52" customWidth="1"/>
    <col min="44" max="44" width="12.42578125" style="52" customWidth="1"/>
    <col min="45" max="45" width="12" style="52" customWidth="1"/>
    <col min="46" max="46" width="14.140625" style="52" customWidth="1"/>
    <col min="47" max="48" width="13.28515625" style="52" customWidth="1"/>
    <col min="49" max="49" width="10.7109375" style="52" customWidth="1"/>
    <col min="50" max="50" width="15.7109375" style="52" customWidth="1"/>
    <col min="51" max="16384" width="9.140625" style="52"/>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4" t="str">
        <f>'1. паспорт местоположение'!$A$5:$C$5</f>
        <v>Год раскрытия информации: 2025 год</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c r="AW5" s="214"/>
      <c r="AX5" s="214"/>
    </row>
    <row r="6" spans="1:50" ht="18.75" x14ac:dyDescent="0.3">
      <c r="AX6" s="5"/>
    </row>
    <row r="7" spans="1:50" ht="18.75" x14ac:dyDescent="0.25">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c r="AW7" s="215"/>
      <c r="AX7" s="215"/>
    </row>
    <row r="8" spans="1:50" ht="18.75" x14ac:dyDescent="0.2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c r="AW8" s="215"/>
      <c r="AX8" s="215"/>
    </row>
    <row r="9" spans="1:50" s="166" customFormat="1" ht="15.75" x14ac:dyDescent="0.25">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c r="AW9" s="216"/>
      <c r="AX9" s="216"/>
    </row>
    <row r="10" spans="1:50" ht="15.75" x14ac:dyDescent="0.25">
      <c r="A10" s="211" t="s">
        <v>5</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c r="AW10" s="211"/>
      <c r="AX10" s="211"/>
    </row>
    <row r="11" spans="1:50" ht="18.75" x14ac:dyDescent="0.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c r="AW11" s="215"/>
      <c r="AX11" s="215"/>
    </row>
    <row r="12" spans="1:50" s="166" customFormat="1" ht="15.75" x14ac:dyDescent="0.25">
      <c r="A12" s="216" t="str">
        <f>'1. паспорт местоположение'!$A$12</f>
        <v>O_СГЭС_9</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c r="AW12" s="216"/>
      <c r="AX12" s="216"/>
    </row>
    <row r="13" spans="1:50" ht="15.75" x14ac:dyDescent="0.25">
      <c r="A13" s="211" t="s">
        <v>7</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c r="AW13" s="211"/>
      <c r="AX13" s="211"/>
    </row>
    <row r="14" spans="1:50"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row>
    <row r="15" spans="1:50" s="166" customFormat="1" ht="15.75" x14ac:dyDescent="0.25">
      <c r="A15" s="216"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c r="AW15" s="216"/>
      <c r="AX15" s="216"/>
    </row>
    <row r="16" spans="1:50" ht="15.75" x14ac:dyDescent="0.25">
      <c r="A16" s="211" t="s">
        <v>8</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c r="AX16" s="211"/>
    </row>
    <row r="17" spans="1:50"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H17" s="243"/>
      <c r="AI17" s="243"/>
      <c r="AJ17" s="243"/>
      <c r="AK17" s="243"/>
      <c r="AL17" s="243"/>
      <c r="AM17" s="243"/>
      <c r="AN17" s="243"/>
      <c r="AO17" s="243"/>
      <c r="AP17" s="243"/>
      <c r="AQ17" s="243"/>
      <c r="AR17" s="243"/>
      <c r="AS17" s="243"/>
      <c r="AT17" s="243"/>
      <c r="AU17" s="243"/>
      <c r="AV17" s="243"/>
      <c r="AW17" s="243"/>
      <c r="AX17" s="243"/>
    </row>
    <row r="18" spans="1:50" ht="14.25" customHeight="1"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3"/>
      <c r="AT18" s="243"/>
      <c r="AU18" s="243"/>
      <c r="AV18" s="243"/>
      <c r="AW18" s="243"/>
      <c r="AX18" s="243"/>
    </row>
    <row r="19" spans="1:50"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c r="AW19" s="243"/>
      <c r="AX19" s="243"/>
    </row>
    <row r="20" spans="1:50"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c r="AW20" s="243"/>
      <c r="AX20" s="243"/>
    </row>
    <row r="21" spans="1:50" x14ac:dyDescent="0.25">
      <c r="A21" s="264" t="s">
        <v>419</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c r="AW21" s="264"/>
      <c r="AX21" s="264"/>
    </row>
    <row r="22" spans="1:50" ht="58.5" customHeight="1" x14ac:dyDescent="0.25">
      <c r="A22" s="221" t="s">
        <v>420</v>
      </c>
      <c r="B22" s="266" t="s">
        <v>421</v>
      </c>
      <c r="C22" s="221" t="s">
        <v>422</v>
      </c>
      <c r="D22" s="221" t="s">
        <v>423</v>
      </c>
      <c r="E22" s="250" t="s">
        <v>424</v>
      </c>
      <c r="F22" s="251"/>
      <c r="G22" s="251"/>
      <c r="H22" s="251"/>
      <c r="I22" s="251"/>
      <c r="J22" s="251"/>
      <c r="K22" s="251"/>
      <c r="L22" s="251"/>
      <c r="M22" s="251"/>
      <c r="N22" s="252"/>
      <c r="O22" s="221" t="s">
        <v>425</v>
      </c>
      <c r="P22" s="221" t="s">
        <v>426</v>
      </c>
      <c r="Q22" s="221" t="s">
        <v>427</v>
      </c>
      <c r="R22" s="218" t="s">
        <v>428</v>
      </c>
      <c r="S22" s="218" t="s">
        <v>429</v>
      </c>
      <c r="T22" s="218" t="s">
        <v>430</v>
      </c>
      <c r="U22" s="218" t="s">
        <v>431</v>
      </c>
      <c r="V22" s="218"/>
      <c r="W22" s="269" t="s">
        <v>432</v>
      </c>
      <c r="X22" s="269" t="s">
        <v>433</v>
      </c>
      <c r="Y22" s="218" t="s">
        <v>434</v>
      </c>
      <c r="Z22" s="218" t="s">
        <v>435</v>
      </c>
      <c r="AA22" s="218" t="s">
        <v>436</v>
      </c>
      <c r="AB22" s="270" t="s">
        <v>437</v>
      </c>
      <c r="AC22" s="218" t="s">
        <v>438</v>
      </c>
      <c r="AD22" s="218" t="s">
        <v>439</v>
      </c>
      <c r="AE22" s="218" t="s">
        <v>440</v>
      </c>
      <c r="AF22" s="218" t="s">
        <v>441</v>
      </c>
      <c r="AG22" s="218" t="s">
        <v>442</v>
      </c>
      <c r="AH22" s="218" t="s">
        <v>443</v>
      </c>
      <c r="AI22" s="218"/>
      <c r="AJ22" s="218"/>
      <c r="AK22" s="218"/>
      <c r="AL22" s="218"/>
      <c r="AM22" s="218"/>
      <c r="AN22" s="218" t="s">
        <v>444</v>
      </c>
      <c r="AO22" s="218"/>
      <c r="AP22" s="218"/>
      <c r="AQ22" s="218"/>
      <c r="AR22" s="218" t="s">
        <v>445</v>
      </c>
      <c r="AS22" s="218"/>
      <c r="AT22" s="218" t="s">
        <v>446</v>
      </c>
      <c r="AU22" s="218" t="s">
        <v>447</v>
      </c>
      <c r="AV22" s="218" t="s">
        <v>448</v>
      </c>
      <c r="AW22" s="218" t="s">
        <v>449</v>
      </c>
      <c r="AX22" s="271" t="s">
        <v>450</v>
      </c>
    </row>
    <row r="23" spans="1:50" ht="64.5" customHeight="1" x14ac:dyDescent="0.25">
      <c r="A23" s="265"/>
      <c r="B23" s="267"/>
      <c r="C23" s="265"/>
      <c r="D23" s="265"/>
      <c r="E23" s="273" t="s">
        <v>451</v>
      </c>
      <c r="F23" s="275" t="s">
        <v>399</v>
      </c>
      <c r="G23" s="275" t="s">
        <v>401</v>
      </c>
      <c r="H23" s="275" t="s">
        <v>403</v>
      </c>
      <c r="I23" s="277" t="s">
        <v>452</v>
      </c>
      <c r="J23" s="277" t="s">
        <v>453</v>
      </c>
      <c r="K23" s="277" t="s">
        <v>454</v>
      </c>
      <c r="L23" s="275" t="s">
        <v>379</v>
      </c>
      <c r="M23" s="275" t="s">
        <v>381</v>
      </c>
      <c r="N23" s="275" t="s">
        <v>383</v>
      </c>
      <c r="O23" s="265"/>
      <c r="P23" s="265"/>
      <c r="Q23" s="265"/>
      <c r="R23" s="218"/>
      <c r="S23" s="218"/>
      <c r="T23" s="218"/>
      <c r="U23" s="279" t="s">
        <v>271</v>
      </c>
      <c r="V23" s="279" t="s">
        <v>455</v>
      </c>
      <c r="W23" s="269"/>
      <c r="X23" s="269"/>
      <c r="Y23" s="218"/>
      <c r="Z23" s="218"/>
      <c r="AA23" s="218"/>
      <c r="AB23" s="218"/>
      <c r="AC23" s="218"/>
      <c r="AD23" s="218"/>
      <c r="AE23" s="218"/>
      <c r="AF23" s="218"/>
      <c r="AG23" s="218"/>
      <c r="AH23" s="218" t="s">
        <v>456</v>
      </c>
      <c r="AI23" s="218"/>
      <c r="AJ23" s="218" t="s">
        <v>457</v>
      </c>
      <c r="AK23" s="218"/>
      <c r="AL23" s="221" t="s">
        <v>458</v>
      </c>
      <c r="AM23" s="221" t="s">
        <v>459</v>
      </c>
      <c r="AN23" s="221" t="s">
        <v>460</v>
      </c>
      <c r="AO23" s="221" t="s">
        <v>461</v>
      </c>
      <c r="AP23" s="221" t="s">
        <v>462</v>
      </c>
      <c r="AQ23" s="221" t="s">
        <v>463</v>
      </c>
      <c r="AR23" s="221" t="s">
        <v>464</v>
      </c>
      <c r="AS23" s="227" t="s">
        <v>455</v>
      </c>
      <c r="AT23" s="218"/>
      <c r="AU23" s="218"/>
      <c r="AV23" s="218"/>
      <c r="AW23" s="218"/>
      <c r="AX23" s="272"/>
    </row>
    <row r="24" spans="1:50" ht="96.75" customHeight="1" x14ac:dyDescent="0.25">
      <c r="A24" s="222"/>
      <c r="B24" s="268"/>
      <c r="C24" s="222"/>
      <c r="D24" s="222"/>
      <c r="E24" s="274"/>
      <c r="F24" s="276"/>
      <c r="G24" s="276"/>
      <c r="H24" s="276"/>
      <c r="I24" s="278"/>
      <c r="J24" s="278"/>
      <c r="K24" s="278"/>
      <c r="L24" s="276"/>
      <c r="M24" s="276"/>
      <c r="N24" s="276"/>
      <c r="O24" s="222"/>
      <c r="P24" s="222"/>
      <c r="Q24" s="222"/>
      <c r="R24" s="218"/>
      <c r="S24" s="218"/>
      <c r="T24" s="218"/>
      <c r="U24" s="280"/>
      <c r="V24" s="280"/>
      <c r="W24" s="269"/>
      <c r="X24" s="269"/>
      <c r="Y24" s="218"/>
      <c r="Z24" s="218"/>
      <c r="AA24" s="218"/>
      <c r="AB24" s="218"/>
      <c r="AC24" s="218"/>
      <c r="AD24" s="218"/>
      <c r="AE24" s="218"/>
      <c r="AF24" s="218"/>
      <c r="AG24" s="218"/>
      <c r="AH24" s="27" t="s">
        <v>465</v>
      </c>
      <c r="AI24" s="27" t="s">
        <v>466</v>
      </c>
      <c r="AJ24" s="61" t="s">
        <v>271</v>
      </c>
      <c r="AK24" s="61" t="s">
        <v>455</v>
      </c>
      <c r="AL24" s="222"/>
      <c r="AM24" s="222"/>
      <c r="AN24" s="222"/>
      <c r="AO24" s="222"/>
      <c r="AP24" s="222"/>
      <c r="AQ24" s="222"/>
      <c r="AR24" s="222"/>
      <c r="AS24" s="229"/>
      <c r="AT24" s="218"/>
      <c r="AU24" s="218"/>
      <c r="AV24" s="218"/>
      <c r="AW24" s="218"/>
      <c r="AX24" s="272"/>
    </row>
    <row r="25" spans="1:50" s="168" customFormat="1" ht="11.25" x14ac:dyDescent="0.2">
      <c r="A25" s="167">
        <v>1</v>
      </c>
      <c r="B25" s="167">
        <v>2</v>
      </c>
      <c r="C25" s="167">
        <v>3</v>
      </c>
      <c r="D25" s="167">
        <v>4</v>
      </c>
      <c r="E25" s="167">
        <v>5</v>
      </c>
      <c r="F25" s="167">
        <v>6</v>
      </c>
      <c r="G25" s="167">
        <v>7</v>
      </c>
      <c r="H25" s="167">
        <v>8</v>
      </c>
      <c r="I25" s="167">
        <v>9</v>
      </c>
      <c r="J25" s="167">
        <v>10</v>
      </c>
      <c r="K25" s="167">
        <v>11</v>
      </c>
      <c r="L25" s="167">
        <f>K25+1</f>
        <v>12</v>
      </c>
      <c r="M25" s="167">
        <v>12</v>
      </c>
      <c r="N25" s="167">
        <v>12</v>
      </c>
      <c r="O25" s="167">
        <f t="shared" ref="O25:AX25" si="0">N25+1</f>
        <v>13</v>
      </c>
      <c r="P25" s="167">
        <f t="shared" si="0"/>
        <v>14</v>
      </c>
      <c r="Q25" s="167">
        <f t="shared" si="0"/>
        <v>15</v>
      </c>
      <c r="R25" s="167">
        <f t="shared" si="0"/>
        <v>16</v>
      </c>
      <c r="S25" s="167">
        <f t="shared" si="0"/>
        <v>17</v>
      </c>
      <c r="T25" s="167">
        <f t="shared" si="0"/>
        <v>18</v>
      </c>
      <c r="U25" s="167">
        <f t="shared" si="0"/>
        <v>19</v>
      </c>
      <c r="V25" s="167">
        <f t="shared" si="0"/>
        <v>20</v>
      </c>
      <c r="W25" s="167">
        <f t="shared" si="0"/>
        <v>21</v>
      </c>
      <c r="X25" s="167">
        <f t="shared" si="0"/>
        <v>22</v>
      </c>
      <c r="Y25" s="167">
        <f t="shared" si="0"/>
        <v>23</v>
      </c>
      <c r="Z25" s="167">
        <f t="shared" si="0"/>
        <v>24</v>
      </c>
      <c r="AA25" s="167">
        <f t="shared" si="0"/>
        <v>25</v>
      </c>
      <c r="AB25" s="167">
        <f t="shared" si="0"/>
        <v>26</v>
      </c>
      <c r="AC25" s="167">
        <f t="shared" si="0"/>
        <v>27</v>
      </c>
      <c r="AD25" s="167">
        <f t="shared" si="0"/>
        <v>28</v>
      </c>
      <c r="AE25" s="167">
        <f t="shared" si="0"/>
        <v>29</v>
      </c>
      <c r="AF25" s="167">
        <f t="shared" si="0"/>
        <v>30</v>
      </c>
      <c r="AG25" s="167">
        <f t="shared" si="0"/>
        <v>31</v>
      </c>
      <c r="AH25" s="167">
        <f t="shared" si="0"/>
        <v>32</v>
      </c>
      <c r="AI25" s="167">
        <f t="shared" si="0"/>
        <v>33</v>
      </c>
      <c r="AJ25" s="167">
        <f t="shared" si="0"/>
        <v>34</v>
      </c>
      <c r="AK25" s="167">
        <f t="shared" si="0"/>
        <v>35</v>
      </c>
      <c r="AL25" s="167">
        <f t="shared" si="0"/>
        <v>36</v>
      </c>
      <c r="AM25" s="167">
        <f t="shared" si="0"/>
        <v>37</v>
      </c>
      <c r="AN25" s="167">
        <f t="shared" si="0"/>
        <v>38</v>
      </c>
      <c r="AO25" s="167">
        <f t="shared" si="0"/>
        <v>39</v>
      </c>
      <c r="AP25" s="167">
        <f t="shared" si="0"/>
        <v>40</v>
      </c>
      <c r="AQ25" s="167">
        <f t="shared" si="0"/>
        <v>41</v>
      </c>
      <c r="AR25" s="167">
        <f t="shared" si="0"/>
        <v>42</v>
      </c>
      <c r="AS25" s="167">
        <f t="shared" si="0"/>
        <v>43</v>
      </c>
      <c r="AT25" s="167">
        <f t="shared" si="0"/>
        <v>44</v>
      </c>
      <c r="AU25" s="167">
        <f t="shared" si="0"/>
        <v>45</v>
      </c>
      <c r="AV25" s="167">
        <f t="shared" si="0"/>
        <v>46</v>
      </c>
      <c r="AW25" s="167">
        <f t="shared" si="0"/>
        <v>47</v>
      </c>
      <c r="AX25" s="167">
        <f t="shared" si="0"/>
        <v>48</v>
      </c>
    </row>
    <row r="26" spans="1:50" s="72" customFormat="1" ht="64.5" customHeight="1" x14ac:dyDescent="0.2">
      <c r="A26" s="208">
        <f>A25+1-IF(ROW(A26) = 26,1,0)</f>
        <v>1</v>
      </c>
      <c r="B26" s="209" t="s">
        <v>528</v>
      </c>
      <c r="C26" s="209" t="s">
        <v>522</v>
      </c>
      <c r="D26" s="209">
        <v>2025</v>
      </c>
      <c r="E26" s="209">
        <v>0</v>
      </c>
      <c r="F26" s="209">
        <v>0</v>
      </c>
      <c r="G26" s="209">
        <v>0</v>
      </c>
      <c r="H26" s="209">
        <v>0</v>
      </c>
      <c r="I26" s="209">
        <v>0</v>
      </c>
      <c r="J26" s="209">
        <v>0</v>
      </c>
      <c r="K26" s="209">
        <v>2.1800000000000002</v>
      </c>
      <c r="L26" s="209">
        <v>0</v>
      </c>
      <c r="M26" s="209">
        <v>0</v>
      </c>
      <c r="N26" s="209">
        <v>0</v>
      </c>
      <c r="O26" s="25" t="s">
        <v>568</v>
      </c>
      <c r="P26" s="201" t="s">
        <v>569</v>
      </c>
      <c r="Q26" s="25" t="s">
        <v>528</v>
      </c>
      <c r="R26" s="202">
        <v>4147.4520000000002</v>
      </c>
      <c r="S26" s="25" t="s">
        <v>570</v>
      </c>
      <c r="T26" s="202">
        <v>4147.4520000000002</v>
      </c>
      <c r="U26" s="25" t="s">
        <v>571</v>
      </c>
      <c r="V26" s="25" t="s">
        <v>571</v>
      </c>
      <c r="W26" s="25" t="s">
        <v>83</v>
      </c>
      <c r="X26" s="25">
        <v>2</v>
      </c>
      <c r="Y26" s="25" t="s">
        <v>572</v>
      </c>
      <c r="Z26" s="202" t="s">
        <v>573</v>
      </c>
      <c r="AA26" s="203" t="s">
        <v>83</v>
      </c>
      <c r="AB26" s="25">
        <v>0</v>
      </c>
      <c r="AC26" s="202" t="s">
        <v>83</v>
      </c>
      <c r="AD26" s="202">
        <v>4002.2910000000002</v>
      </c>
      <c r="AE26" s="25" t="s">
        <v>565</v>
      </c>
      <c r="AF26" s="202">
        <v>4802.7489999999998</v>
      </c>
      <c r="AG26" s="204">
        <v>4802.7489999999998</v>
      </c>
      <c r="AH26" s="205" t="s">
        <v>574</v>
      </c>
      <c r="AI26" s="206" t="s">
        <v>575</v>
      </c>
      <c r="AJ26" s="145" t="s">
        <v>576</v>
      </c>
      <c r="AK26" s="145">
        <v>45888</v>
      </c>
      <c r="AL26" s="145">
        <v>45897</v>
      </c>
      <c r="AM26" s="145">
        <v>45901</v>
      </c>
      <c r="AN26" s="25"/>
      <c r="AO26" s="25"/>
      <c r="AP26" s="145"/>
      <c r="AQ26" s="146"/>
      <c r="AR26" s="207"/>
      <c r="AS26" s="145">
        <v>45917</v>
      </c>
      <c r="AT26" s="145">
        <v>45917</v>
      </c>
      <c r="AU26" s="145">
        <v>45917</v>
      </c>
      <c r="AV26" s="145">
        <v>46017</v>
      </c>
      <c r="AW26" s="207" t="s">
        <v>577</v>
      </c>
      <c r="AX26" s="209"/>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hyperlinks>
    <hyperlink ref="AI26" r:id="rId1" xr:uid="{03151456-C883-4097-B862-95BD53E7C168}"/>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EE12E-A52C-4F8A-A888-B07D538C7941}">
  <sheetPr codeName="Лист14">
    <pageSetUpPr fitToPage="1"/>
  </sheetPr>
  <dimension ref="A1:H94"/>
  <sheetViews>
    <sheetView topLeftCell="A4" zoomScale="80" zoomScaleNormal="80" workbookViewId="0">
      <selection activeCell="B28" sqref="B28"/>
    </sheetView>
  </sheetViews>
  <sheetFormatPr defaultRowHeight="15.75" x14ac:dyDescent="0.25"/>
  <cols>
    <col min="1" max="2" width="66.140625" style="169" customWidth="1"/>
    <col min="3" max="3" width="9.140625" style="134"/>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83" t="str">
        <f>'1. паспорт местоположение'!$A$5:$C$5</f>
        <v>Год раскрытия информации: 2025 год</v>
      </c>
      <c r="B5" s="283"/>
      <c r="C5" s="170"/>
      <c r="D5" s="170"/>
      <c r="E5" s="170"/>
      <c r="F5" s="170"/>
      <c r="G5" s="170"/>
      <c r="H5" s="170"/>
    </row>
    <row r="6" spans="1:8" ht="18.75" x14ac:dyDescent="0.3">
      <c r="A6" s="171"/>
      <c r="B6" s="171"/>
      <c r="C6" s="171"/>
      <c r="D6" s="171"/>
      <c r="E6" s="171"/>
      <c r="F6" s="171"/>
      <c r="G6" s="171"/>
      <c r="H6" s="171"/>
    </row>
    <row r="7" spans="1:8" ht="18.75" x14ac:dyDescent="0.25">
      <c r="A7" s="215" t="s">
        <v>3</v>
      </c>
      <c r="B7" s="215"/>
      <c r="C7" s="172"/>
      <c r="D7" s="8"/>
      <c r="E7" s="8"/>
      <c r="F7" s="8"/>
      <c r="G7" s="8"/>
      <c r="H7" s="8"/>
    </row>
    <row r="8" spans="1:8" ht="18.75" x14ac:dyDescent="0.25">
      <c r="A8" s="8"/>
      <c r="B8" s="8"/>
      <c r="C8" s="172"/>
      <c r="D8" s="8"/>
      <c r="E8" s="8"/>
      <c r="F8" s="8"/>
      <c r="G8" s="8"/>
      <c r="H8" s="8"/>
    </row>
    <row r="9" spans="1:8" x14ac:dyDescent="0.25">
      <c r="A9" s="216" t="s">
        <v>4</v>
      </c>
      <c r="B9" s="216"/>
      <c r="C9" s="173"/>
      <c r="D9" s="10"/>
      <c r="E9" s="10"/>
      <c r="F9" s="10"/>
      <c r="G9" s="10"/>
      <c r="H9" s="10"/>
    </row>
    <row r="10" spans="1:8" x14ac:dyDescent="0.25">
      <c r="A10" s="211" t="s">
        <v>5</v>
      </c>
      <c r="B10" s="211"/>
      <c r="C10" s="37"/>
      <c r="D10" s="11"/>
      <c r="E10" s="11"/>
      <c r="F10" s="11"/>
      <c r="G10" s="11"/>
      <c r="H10" s="11"/>
    </row>
    <row r="11" spans="1:8" ht="18.75" x14ac:dyDescent="0.25">
      <c r="A11" s="8"/>
      <c r="B11" s="8"/>
      <c r="C11" s="172"/>
      <c r="D11" s="8"/>
      <c r="E11" s="8"/>
      <c r="F11" s="8"/>
      <c r="G11" s="8"/>
      <c r="H11" s="8"/>
    </row>
    <row r="12" spans="1:8" s="134" customFormat="1" x14ac:dyDescent="0.25">
      <c r="A12" s="216" t="str">
        <f>'1. паспорт местоположение'!$A$12</f>
        <v>O_СГЭС_9</v>
      </c>
      <c r="B12" s="216"/>
      <c r="C12" s="174"/>
      <c r="D12" s="150"/>
      <c r="E12" s="150"/>
      <c r="F12" s="150"/>
      <c r="G12" s="150"/>
      <c r="H12" s="150"/>
    </row>
    <row r="13" spans="1:8" x14ac:dyDescent="0.25">
      <c r="A13" s="211" t="s">
        <v>7</v>
      </c>
      <c r="B13" s="211"/>
      <c r="C13" s="37"/>
      <c r="D13" s="11"/>
      <c r="E13" s="11"/>
      <c r="F13" s="11"/>
      <c r="G13" s="11"/>
      <c r="H13" s="11"/>
    </row>
    <row r="14" spans="1:8" ht="18.75" x14ac:dyDescent="0.25">
      <c r="A14" s="51"/>
      <c r="B14" s="51"/>
      <c r="C14" s="175"/>
      <c r="D14" s="51"/>
      <c r="E14" s="51"/>
      <c r="F14" s="51"/>
      <c r="G14" s="51"/>
      <c r="H14" s="51"/>
    </row>
    <row r="15" spans="1:8" s="134" customFormat="1" x14ac:dyDescent="0.25">
      <c r="A15" s="210"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10"/>
      <c r="C15" s="174"/>
      <c r="D15" s="150"/>
      <c r="E15" s="150"/>
      <c r="F15" s="150"/>
      <c r="G15" s="150"/>
      <c r="H15" s="150"/>
    </row>
    <row r="16" spans="1:8" x14ac:dyDescent="0.25">
      <c r="A16" s="211" t="s">
        <v>8</v>
      </c>
      <c r="B16" s="211"/>
      <c r="C16" s="37"/>
      <c r="D16" s="11"/>
      <c r="E16" s="11"/>
      <c r="F16" s="11"/>
      <c r="G16" s="11"/>
      <c r="H16" s="11"/>
    </row>
    <row r="17" spans="1:2" s="134" customFormat="1" x14ac:dyDescent="0.25">
      <c r="A17" s="169"/>
      <c r="B17" s="176"/>
    </row>
    <row r="18" spans="1:2" s="134" customFormat="1" ht="33.75" customHeight="1" x14ac:dyDescent="0.25">
      <c r="A18" s="281" t="s">
        <v>467</v>
      </c>
      <c r="B18" s="282"/>
    </row>
    <row r="19" spans="1:2" s="134" customFormat="1" x14ac:dyDescent="0.25">
      <c r="A19" s="169"/>
      <c r="B19" s="136"/>
    </row>
    <row r="20" spans="1:2" s="134" customFormat="1" ht="16.5" thickBot="1" x14ac:dyDescent="0.3">
      <c r="A20" s="169"/>
      <c r="B20" s="67"/>
    </row>
    <row r="21" spans="1:2" s="134" customFormat="1" ht="45.75" thickBot="1" x14ac:dyDescent="0.3">
      <c r="A21" s="177" t="s">
        <v>468</v>
      </c>
      <c r="B21" s="178" t="s">
        <v>521</v>
      </c>
    </row>
    <row r="22" spans="1:2" s="134" customFormat="1" ht="16.5" thickBot="1" x14ac:dyDescent="0.3">
      <c r="A22" s="177" t="s">
        <v>469</v>
      </c>
      <c r="B22" s="178" t="s">
        <v>555</v>
      </c>
    </row>
    <row r="23" spans="1:2" s="134" customFormat="1" ht="16.5" thickBot="1" x14ac:dyDescent="0.3">
      <c r="A23" s="177" t="s">
        <v>470</v>
      </c>
      <c r="B23" s="178" t="s">
        <v>522</v>
      </c>
    </row>
    <row r="24" spans="1:2" s="134" customFormat="1" ht="16.5" thickBot="1" x14ac:dyDescent="0.3">
      <c r="A24" s="177" t="s">
        <v>471</v>
      </c>
      <c r="B24" s="178" t="s">
        <v>523</v>
      </c>
    </row>
    <row r="25" spans="1:2" s="134" customFormat="1" ht="16.5" thickBot="1" x14ac:dyDescent="0.3">
      <c r="A25" s="179" t="s">
        <v>472</v>
      </c>
      <c r="B25" s="178">
        <v>2025</v>
      </c>
    </row>
    <row r="26" spans="1:2" s="134" customFormat="1" ht="16.5" thickBot="1" x14ac:dyDescent="0.3">
      <c r="A26" s="180" t="s">
        <v>473</v>
      </c>
      <c r="B26" s="178" t="s">
        <v>564</v>
      </c>
    </row>
    <row r="27" spans="1:2" s="134" customFormat="1" ht="29.25" thickBot="1" x14ac:dyDescent="0.3">
      <c r="A27" s="181" t="s">
        <v>474</v>
      </c>
      <c r="B27" s="182">
        <v>4.58</v>
      </c>
    </row>
    <row r="28" spans="1:2" s="134" customFormat="1" ht="16.5" thickBot="1" x14ac:dyDescent="0.3">
      <c r="A28" s="183" t="s">
        <v>475</v>
      </c>
      <c r="B28" s="182" t="s">
        <v>524</v>
      </c>
    </row>
    <row r="29" spans="1:2" s="134" customFormat="1" ht="29.25" thickBot="1" x14ac:dyDescent="0.3">
      <c r="A29" s="184" t="s">
        <v>476</v>
      </c>
      <c r="B29" s="185">
        <v>0</v>
      </c>
    </row>
    <row r="30" spans="1:2" s="134" customFormat="1" ht="29.25" thickBot="1" x14ac:dyDescent="0.3">
      <c r="A30" s="184" t="s">
        <v>477</v>
      </c>
      <c r="B30" s="182">
        <v>0</v>
      </c>
    </row>
    <row r="31" spans="1:2" s="134" customFormat="1" ht="16.5" thickBot="1" x14ac:dyDescent="0.3">
      <c r="A31" s="183" t="s">
        <v>478</v>
      </c>
      <c r="B31" s="182" t="s">
        <v>258</v>
      </c>
    </row>
    <row r="32" spans="1:2" s="134" customFormat="1" ht="29.25" thickBot="1" x14ac:dyDescent="0.3">
      <c r="A32" s="184" t="s">
        <v>479</v>
      </c>
      <c r="B32" s="182" t="s">
        <v>525</v>
      </c>
    </row>
    <row r="33" spans="1:2" s="134" customFormat="1" ht="30.75" thickBot="1" x14ac:dyDescent="0.3">
      <c r="A33" s="183" t="s">
        <v>480</v>
      </c>
      <c r="B33" s="182">
        <v>0</v>
      </c>
    </row>
    <row r="34" spans="1:2" s="134" customFormat="1" ht="16.5" thickBot="1" x14ac:dyDescent="0.3">
      <c r="A34" s="183" t="s">
        <v>481</v>
      </c>
      <c r="B34" s="182">
        <v>0</v>
      </c>
    </row>
    <row r="35" spans="1:2" s="134" customFormat="1" ht="16.5" thickBot="1" x14ac:dyDescent="0.3">
      <c r="A35" s="183" t="s">
        <v>482</v>
      </c>
      <c r="B35" s="182">
        <v>0</v>
      </c>
    </row>
    <row r="36" spans="1:2" s="134" customFormat="1" ht="16.5" thickBot="1" x14ac:dyDescent="0.3">
      <c r="A36" s="183" t="s">
        <v>483</v>
      </c>
      <c r="B36" s="182">
        <v>0</v>
      </c>
    </row>
    <row r="37" spans="1:2" s="134" customFormat="1" ht="29.25" thickBot="1" x14ac:dyDescent="0.3">
      <c r="A37" s="184" t="s">
        <v>484</v>
      </c>
      <c r="B37" s="182" t="s">
        <v>526</v>
      </c>
    </row>
    <row r="38" spans="1:2" s="134" customFormat="1" ht="30.75" thickBot="1" x14ac:dyDescent="0.3">
      <c r="A38" s="183" t="s">
        <v>480</v>
      </c>
      <c r="B38" s="182">
        <v>0</v>
      </c>
    </row>
    <row r="39" spans="1:2" s="134" customFormat="1" ht="16.5" thickBot="1" x14ac:dyDescent="0.3">
      <c r="A39" s="183" t="s">
        <v>481</v>
      </c>
      <c r="B39" s="182">
        <v>0</v>
      </c>
    </row>
    <row r="40" spans="1:2" s="134" customFormat="1" ht="16.5" thickBot="1" x14ac:dyDescent="0.3">
      <c r="A40" s="183" t="s">
        <v>482</v>
      </c>
      <c r="B40" s="182">
        <v>0</v>
      </c>
    </row>
    <row r="41" spans="1:2" s="134" customFormat="1" ht="16.5" thickBot="1" x14ac:dyDescent="0.3">
      <c r="A41" s="183" t="s">
        <v>483</v>
      </c>
      <c r="B41" s="182">
        <v>0</v>
      </c>
    </row>
    <row r="42" spans="1:2" s="134" customFormat="1" ht="29.25" thickBot="1" x14ac:dyDescent="0.3">
      <c r="A42" s="184" t="s">
        <v>485</v>
      </c>
      <c r="B42" s="182" t="s">
        <v>526</v>
      </c>
    </row>
    <row r="43" spans="1:2" s="134" customFormat="1" ht="30.75" thickBot="1" x14ac:dyDescent="0.3">
      <c r="A43" s="183" t="s">
        <v>480</v>
      </c>
      <c r="B43" s="182">
        <v>0</v>
      </c>
    </row>
    <row r="44" spans="1:2" s="134" customFormat="1" ht="16.5" thickBot="1" x14ac:dyDescent="0.3">
      <c r="A44" s="183" t="s">
        <v>481</v>
      </c>
      <c r="B44" s="182">
        <v>0</v>
      </c>
    </row>
    <row r="45" spans="1:2" s="134" customFormat="1" ht="16.5" thickBot="1" x14ac:dyDescent="0.3">
      <c r="A45" s="183" t="s">
        <v>482</v>
      </c>
      <c r="B45" s="182">
        <v>0</v>
      </c>
    </row>
    <row r="46" spans="1:2" s="134" customFormat="1" ht="16.5" thickBot="1" x14ac:dyDescent="0.3">
      <c r="A46" s="183" t="s">
        <v>483</v>
      </c>
      <c r="B46" s="182">
        <v>0</v>
      </c>
    </row>
    <row r="47" spans="1:2" s="134" customFormat="1" ht="29.25" thickBot="1" x14ac:dyDescent="0.3">
      <c r="A47" s="186" t="s">
        <v>486</v>
      </c>
      <c r="B47" s="182">
        <v>0</v>
      </c>
    </row>
    <row r="48" spans="1:2" s="134" customFormat="1" ht="16.5" thickBot="1" x14ac:dyDescent="0.3">
      <c r="A48" s="187" t="s">
        <v>478</v>
      </c>
      <c r="B48" s="182" t="s">
        <v>258</v>
      </c>
    </row>
    <row r="49" spans="1:2" s="134" customFormat="1" ht="16.5" thickBot="1" x14ac:dyDescent="0.3">
      <c r="A49" s="187" t="s">
        <v>487</v>
      </c>
      <c r="B49" s="182">
        <v>0</v>
      </c>
    </row>
    <row r="50" spans="1:2" s="134" customFormat="1" ht="16.5" thickBot="1" x14ac:dyDescent="0.3">
      <c r="A50" s="187" t="s">
        <v>488</v>
      </c>
      <c r="B50" s="182">
        <v>0</v>
      </c>
    </row>
    <row r="51" spans="1:2" s="134" customFormat="1" ht="16.5" thickBot="1" x14ac:dyDescent="0.3">
      <c r="A51" s="187" t="s">
        <v>489</v>
      </c>
      <c r="B51" s="182">
        <v>0</v>
      </c>
    </row>
    <row r="52" spans="1:2" s="134" customFormat="1" ht="16.5" thickBot="1" x14ac:dyDescent="0.3">
      <c r="A52" s="184" t="s">
        <v>490</v>
      </c>
      <c r="B52" s="182" t="s">
        <v>527</v>
      </c>
    </row>
    <row r="53" spans="1:2" s="134" customFormat="1" ht="16.5" thickBot="1" x14ac:dyDescent="0.3">
      <c r="A53" s="183" t="s">
        <v>491</v>
      </c>
      <c r="B53" s="182">
        <v>0</v>
      </c>
    </row>
    <row r="54" spans="1:2" s="134" customFormat="1" ht="16.5" thickBot="1" x14ac:dyDescent="0.3">
      <c r="A54" s="183" t="s">
        <v>481</v>
      </c>
      <c r="B54" s="182">
        <v>0</v>
      </c>
    </row>
    <row r="55" spans="1:2" s="134" customFormat="1" ht="16.5" thickBot="1" x14ac:dyDescent="0.3">
      <c r="A55" s="183" t="s">
        <v>492</v>
      </c>
      <c r="B55" s="182">
        <v>0</v>
      </c>
    </row>
    <row r="56" spans="1:2" s="134" customFormat="1" ht="16.5" thickBot="1" x14ac:dyDescent="0.3">
      <c r="A56" s="183" t="s">
        <v>493</v>
      </c>
      <c r="B56" s="182">
        <v>0</v>
      </c>
    </row>
    <row r="57" spans="1:2" s="134" customFormat="1" ht="16.5" thickBot="1" x14ac:dyDescent="0.3">
      <c r="A57" s="184" t="s">
        <v>490</v>
      </c>
      <c r="B57" s="182" t="s">
        <v>527</v>
      </c>
    </row>
    <row r="58" spans="1:2" s="134" customFormat="1" ht="16.5" thickBot="1" x14ac:dyDescent="0.3">
      <c r="A58" s="183" t="s">
        <v>491</v>
      </c>
      <c r="B58" s="182">
        <v>0</v>
      </c>
    </row>
    <row r="59" spans="1:2" s="134" customFormat="1" ht="16.5" thickBot="1" x14ac:dyDescent="0.3">
      <c r="A59" s="183" t="s">
        <v>481</v>
      </c>
      <c r="B59" s="182">
        <v>0</v>
      </c>
    </row>
    <row r="60" spans="1:2" s="134" customFormat="1" ht="16.5" thickBot="1" x14ac:dyDescent="0.3">
      <c r="A60" s="183" t="s">
        <v>492</v>
      </c>
      <c r="B60" s="182">
        <v>0</v>
      </c>
    </row>
    <row r="61" spans="1:2" s="134" customFormat="1" ht="16.5" thickBot="1" x14ac:dyDescent="0.3">
      <c r="A61" s="183" t="s">
        <v>493</v>
      </c>
      <c r="B61" s="182">
        <v>0</v>
      </c>
    </row>
    <row r="62" spans="1:2" s="134" customFormat="1" ht="16.5" thickBot="1" x14ac:dyDescent="0.3">
      <c r="A62" s="179" t="s">
        <v>494</v>
      </c>
      <c r="B62" s="1">
        <v>0</v>
      </c>
    </row>
    <row r="63" spans="1:2" s="134" customFormat="1" ht="16.5" thickBot="1" x14ac:dyDescent="0.3">
      <c r="A63" s="179" t="s">
        <v>495</v>
      </c>
      <c r="B63" s="182">
        <v>0</v>
      </c>
    </row>
    <row r="64" spans="1:2" s="134" customFormat="1" ht="16.5" thickBot="1" x14ac:dyDescent="0.3">
      <c r="A64" s="179" t="s">
        <v>496</v>
      </c>
      <c r="B64" s="182">
        <v>0</v>
      </c>
    </row>
    <row r="65" spans="1:2" s="134" customFormat="1" ht="16.5" thickBot="1" x14ac:dyDescent="0.3">
      <c r="A65" s="180" t="s">
        <v>497</v>
      </c>
      <c r="B65" s="182">
        <v>0</v>
      </c>
    </row>
    <row r="66" spans="1:2" s="134" customFormat="1" x14ac:dyDescent="0.25">
      <c r="A66" s="186" t="s">
        <v>498</v>
      </c>
      <c r="B66" s="188" t="s">
        <v>258</v>
      </c>
    </row>
    <row r="67" spans="1:2" s="134" customFormat="1" x14ac:dyDescent="0.25">
      <c r="A67" s="189" t="s">
        <v>499</v>
      </c>
      <c r="B67" s="190" t="s">
        <v>528</v>
      </c>
    </row>
    <row r="68" spans="1:2" s="134" customFormat="1" x14ac:dyDescent="0.25">
      <c r="A68" s="189" t="s">
        <v>500</v>
      </c>
      <c r="B68" s="190" t="s">
        <v>566</v>
      </c>
    </row>
    <row r="69" spans="1:2" s="134" customFormat="1" x14ac:dyDescent="0.25">
      <c r="A69" s="189" t="s">
        <v>501</v>
      </c>
      <c r="B69" s="190" t="s">
        <v>258</v>
      </c>
    </row>
    <row r="70" spans="1:2" s="134" customFormat="1" x14ac:dyDescent="0.25">
      <c r="A70" s="189" t="s">
        <v>502</v>
      </c>
      <c r="B70" s="190" t="s">
        <v>565</v>
      </c>
    </row>
    <row r="71" spans="1:2" s="134" customFormat="1" x14ac:dyDescent="0.25">
      <c r="A71" s="189" t="s">
        <v>503</v>
      </c>
      <c r="B71" s="190" t="s">
        <v>258</v>
      </c>
    </row>
    <row r="72" spans="1:2" s="134" customFormat="1" ht="16.5" thickBot="1" x14ac:dyDescent="0.3">
      <c r="A72" s="191" t="s">
        <v>504</v>
      </c>
      <c r="B72" s="190" t="s">
        <v>258</v>
      </c>
    </row>
    <row r="73" spans="1:2" s="134" customFormat="1" ht="30.75" thickBot="1" x14ac:dyDescent="0.3">
      <c r="A73" s="187" t="s">
        <v>505</v>
      </c>
      <c r="B73" s="178" t="s">
        <v>529</v>
      </c>
    </row>
    <row r="74" spans="1:2" s="134" customFormat="1" ht="29.25" thickBot="1" x14ac:dyDescent="0.3">
      <c r="A74" s="179" t="s">
        <v>506</v>
      </c>
      <c r="B74" s="192">
        <v>0</v>
      </c>
    </row>
    <row r="75" spans="1:2" s="134" customFormat="1" ht="16.5" thickBot="1" x14ac:dyDescent="0.3">
      <c r="A75" s="187" t="s">
        <v>478</v>
      </c>
      <c r="B75" s="178" t="s">
        <v>258</v>
      </c>
    </row>
    <row r="76" spans="1:2" s="134" customFormat="1" ht="16.5" thickBot="1" x14ac:dyDescent="0.3">
      <c r="A76" s="187" t="s">
        <v>507</v>
      </c>
      <c r="B76" s="192">
        <v>0</v>
      </c>
    </row>
    <row r="77" spans="1:2" s="134" customFormat="1" ht="16.5" thickBot="1" x14ac:dyDescent="0.3">
      <c r="A77" s="187" t="s">
        <v>508</v>
      </c>
      <c r="B77" s="192">
        <v>0</v>
      </c>
    </row>
    <row r="78" spans="1:2" s="134" customFormat="1" ht="16.5" thickBot="1" x14ac:dyDescent="0.3">
      <c r="A78" s="193" t="s">
        <v>509</v>
      </c>
      <c r="B78" s="178" t="s">
        <v>258</v>
      </c>
    </row>
    <row r="79" spans="1:2" s="134" customFormat="1" ht="16.5" thickBot="1" x14ac:dyDescent="0.3">
      <c r="A79" s="179" t="s">
        <v>510</v>
      </c>
      <c r="B79" s="178" t="s">
        <v>258</v>
      </c>
    </row>
    <row r="80" spans="1:2" s="134" customFormat="1" ht="16.5" thickBot="1" x14ac:dyDescent="0.3">
      <c r="A80" s="189" t="s">
        <v>511</v>
      </c>
      <c r="B80" s="178" t="s">
        <v>258</v>
      </c>
    </row>
    <row r="81" spans="1:2" s="134" customFormat="1" ht="16.5" thickBot="1" x14ac:dyDescent="0.3">
      <c r="A81" s="189" t="s">
        <v>512</v>
      </c>
      <c r="B81" s="178" t="s">
        <v>258</v>
      </c>
    </row>
    <row r="82" spans="1:2" s="134" customFormat="1" ht="16.5" thickBot="1" x14ac:dyDescent="0.3">
      <c r="A82" s="189" t="s">
        <v>513</v>
      </c>
      <c r="B82" s="178" t="s">
        <v>258</v>
      </c>
    </row>
    <row r="83" spans="1:2" s="134" customFormat="1" ht="29.25" thickBot="1" x14ac:dyDescent="0.3">
      <c r="A83" s="194" t="s">
        <v>514</v>
      </c>
      <c r="B83" s="178" t="s">
        <v>567</v>
      </c>
    </row>
    <row r="84" spans="1:2" s="134" customFormat="1" ht="28.5" x14ac:dyDescent="0.25">
      <c r="A84" s="186" t="s">
        <v>515</v>
      </c>
      <c r="B84" s="188" t="s">
        <v>258</v>
      </c>
    </row>
    <row r="85" spans="1:2" s="134" customFormat="1" x14ac:dyDescent="0.25">
      <c r="A85" s="189" t="s">
        <v>516</v>
      </c>
      <c r="B85" s="190" t="s">
        <v>258</v>
      </c>
    </row>
    <row r="86" spans="1:2" s="134" customFormat="1" x14ac:dyDescent="0.25">
      <c r="A86" s="189" t="s">
        <v>517</v>
      </c>
      <c r="B86" s="190" t="s">
        <v>258</v>
      </c>
    </row>
    <row r="87" spans="1:2" s="134" customFormat="1" x14ac:dyDescent="0.25">
      <c r="A87" s="189" t="s">
        <v>518</v>
      </c>
      <c r="B87" s="190" t="s">
        <v>258</v>
      </c>
    </row>
    <row r="88" spans="1:2" s="134" customFormat="1" x14ac:dyDescent="0.25">
      <c r="A88" s="189" t="s">
        <v>519</v>
      </c>
      <c r="B88" s="190" t="s">
        <v>258</v>
      </c>
    </row>
    <row r="89" spans="1:2" s="134" customFormat="1" ht="16.5" thickBot="1" x14ac:dyDescent="0.3">
      <c r="A89" s="195" t="s">
        <v>520</v>
      </c>
      <c r="B89" s="196"/>
    </row>
    <row r="92" spans="1:2" s="134" customFormat="1" x14ac:dyDescent="0.25">
      <c r="A92" s="197"/>
      <c r="B92" s="198" t="s">
        <v>258</v>
      </c>
    </row>
    <row r="93" spans="1:2" s="134" customFormat="1" x14ac:dyDescent="0.25">
      <c r="A93" s="169"/>
      <c r="B93" s="199" t="s">
        <v>258</v>
      </c>
    </row>
    <row r="94" spans="1:2" s="134" customFormat="1" x14ac:dyDescent="0.25">
      <c r="A94" s="169"/>
      <c r="B94" s="200"/>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1DEF2-94BF-45CC-B199-EEE51C6ED0A9}">
  <sheetPr codeName="Лист4">
    <pageSetUpPr fitToPage="1"/>
  </sheetPr>
  <dimension ref="A1:S23"/>
  <sheetViews>
    <sheetView topLeftCell="H1"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4" t="str">
        <f>'1. паспорт местоположение'!$A$5</f>
        <v>Год раскрытия информации: 2025 год</v>
      </c>
      <c r="B4" s="214"/>
      <c r="C4" s="214"/>
      <c r="D4" s="214"/>
      <c r="E4" s="214"/>
      <c r="F4" s="214"/>
      <c r="G4" s="214"/>
      <c r="H4" s="214"/>
      <c r="I4" s="214"/>
      <c r="J4" s="214"/>
      <c r="K4" s="214"/>
      <c r="L4" s="214"/>
      <c r="M4" s="214"/>
      <c r="N4" s="214"/>
      <c r="O4" s="214"/>
      <c r="P4" s="214"/>
      <c r="Q4" s="214"/>
      <c r="R4" s="214"/>
      <c r="S4" s="214"/>
    </row>
    <row r="5" spans="1:19" s="3" customFormat="1" ht="15.75" x14ac:dyDescent="0.2">
      <c r="A5" s="6"/>
    </row>
    <row r="6" spans="1:19" s="3" customFormat="1" ht="18.75" x14ac:dyDescent="0.2">
      <c r="A6" s="215" t="s">
        <v>3</v>
      </c>
      <c r="B6" s="215"/>
      <c r="C6" s="215"/>
      <c r="D6" s="215"/>
      <c r="E6" s="215"/>
      <c r="F6" s="215"/>
      <c r="G6" s="215"/>
      <c r="H6" s="215"/>
      <c r="I6" s="215"/>
      <c r="J6" s="215"/>
      <c r="K6" s="215"/>
      <c r="L6" s="215"/>
      <c r="M6" s="215"/>
      <c r="N6" s="215"/>
      <c r="O6" s="215"/>
      <c r="P6" s="215"/>
      <c r="Q6" s="215"/>
      <c r="R6" s="215"/>
      <c r="S6" s="215"/>
    </row>
    <row r="7" spans="1:19" s="3" customFormat="1" ht="18.75" x14ac:dyDescent="0.2">
      <c r="A7" s="215"/>
      <c r="B7" s="215"/>
      <c r="C7" s="215"/>
      <c r="D7" s="215"/>
      <c r="E7" s="215"/>
      <c r="F7" s="215"/>
      <c r="G7" s="215"/>
      <c r="H7" s="215"/>
      <c r="I7" s="215"/>
      <c r="J7" s="215"/>
      <c r="K7" s="215"/>
      <c r="L7" s="215"/>
      <c r="M7" s="215"/>
      <c r="N7" s="215"/>
      <c r="O7" s="215"/>
      <c r="P7" s="215"/>
      <c r="Q7" s="215"/>
      <c r="R7" s="215"/>
      <c r="S7" s="215"/>
    </row>
    <row r="8" spans="1:19" s="3" customFormat="1" ht="15.75" x14ac:dyDescent="0.2">
      <c r="A8" s="216" t="s">
        <v>4</v>
      </c>
      <c r="B8" s="216"/>
      <c r="C8" s="216"/>
      <c r="D8" s="216"/>
      <c r="E8" s="216"/>
      <c r="F8" s="216"/>
      <c r="G8" s="216"/>
      <c r="H8" s="216"/>
      <c r="I8" s="216"/>
      <c r="J8" s="216"/>
      <c r="K8" s="216"/>
      <c r="L8" s="216"/>
      <c r="M8" s="216"/>
      <c r="N8" s="216"/>
      <c r="O8" s="216"/>
      <c r="P8" s="216"/>
      <c r="Q8" s="216"/>
      <c r="R8" s="216"/>
      <c r="S8" s="216"/>
    </row>
    <row r="9" spans="1:19" s="3" customFormat="1" ht="15.75" x14ac:dyDescent="0.2">
      <c r="A9" s="211" t="s">
        <v>5</v>
      </c>
      <c r="B9" s="211"/>
      <c r="C9" s="211"/>
      <c r="D9" s="211"/>
      <c r="E9" s="211"/>
      <c r="F9" s="211"/>
      <c r="G9" s="211"/>
      <c r="H9" s="211"/>
      <c r="I9" s="211"/>
      <c r="J9" s="211"/>
      <c r="K9" s="211"/>
      <c r="L9" s="211"/>
      <c r="M9" s="211"/>
      <c r="N9" s="211"/>
      <c r="O9" s="211"/>
      <c r="P9" s="211"/>
      <c r="Q9" s="211"/>
      <c r="R9" s="211"/>
      <c r="S9" s="211"/>
    </row>
    <row r="10" spans="1:19" s="3" customFormat="1" ht="18.75" x14ac:dyDescent="0.2">
      <c r="A10" s="215"/>
      <c r="B10" s="215"/>
      <c r="C10" s="215"/>
      <c r="D10" s="215"/>
      <c r="E10" s="215"/>
      <c r="F10" s="215"/>
      <c r="G10" s="215"/>
      <c r="H10" s="215"/>
      <c r="I10" s="215"/>
      <c r="J10" s="215"/>
      <c r="K10" s="215"/>
      <c r="L10" s="215"/>
      <c r="M10" s="215"/>
      <c r="N10" s="215"/>
      <c r="O10" s="215"/>
      <c r="P10" s="215"/>
      <c r="Q10" s="215"/>
      <c r="R10" s="215"/>
      <c r="S10" s="215"/>
    </row>
    <row r="11" spans="1:19" s="3" customFormat="1" ht="15.75" x14ac:dyDescent="0.2">
      <c r="A11" s="216" t="str">
        <f>'1. паспорт местоположение'!$A$12</f>
        <v>O_СГЭС_9</v>
      </c>
      <c r="B11" s="216"/>
      <c r="C11" s="216"/>
      <c r="D11" s="216"/>
      <c r="E11" s="216"/>
      <c r="F11" s="216"/>
      <c r="G11" s="216"/>
      <c r="H11" s="216"/>
      <c r="I11" s="216"/>
      <c r="J11" s="216"/>
      <c r="K11" s="216"/>
      <c r="L11" s="216"/>
      <c r="M11" s="216"/>
      <c r="N11" s="216"/>
      <c r="O11" s="216"/>
      <c r="P11" s="216"/>
      <c r="Q11" s="216"/>
      <c r="R11" s="216"/>
      <c r="S11" s="216"/>
    </row>
    <row r="12" spans="1:19" s="3" customFormat="1" ht="15.75" x14ac:dyDescent="0.2">
      <c r="A12" s="211" t="s">
        <v>7</v>
      </c>
      <c r="B12" s="211"/>
      <c r="C12" s="211"/>
      <c r="D12" s="211"/>
      <c r="E12" s="211"/>
      <c r="F12" s="211"/>
      <c r="G12" s="211"/>
      <c r="H12" s="211"/>
      <c r="I12" s="211"/>
      <c r="J12" s="211"/>
      <c r="K12" s="211"/>
      <c r="L12" s="211"/>
      <c r="M12" s="211"/>
      <c r="N12" s="211"/>
      <c r="O12" s="211"/>
      <c r="P12" s="211"/>
      <c r="Q12" s="211"/>
      <c r="R12" s="211"/>
      <c r="S12" s="211"/>
    </row>
    <row r="13" spans="1:19" s="3"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row>
    <row r="14" spans="1:19" s="13" customFormat="1" ht="15.75" x14ac:dyDescent="0.2">
      <c r="A14" s="216"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4" s="216"/>
      <c r="C14" s="216"/>
      <c r="D14" s="216"/>
      <c r="E14" s="216"/>
      <c r="F14" s="216"/>
      <c r="G14" s="216"/>
      <c r="H14" s="216"/>
      <c r="I14" s="216"/>
      <c r="J14" s="216"/>
      <c r="K14" s="216"/>
      <c r="L14" s="216"/>
      <c r="M14" s="216"/>
      <c r="N14" s="216"/>
      <c r="O14" s="216"/>
      <c r="P14" s="216"/>
      <c r="Q14" s="216"/>
      <c r="R14" s="216"/>
      <c r="S14" s="216"/>
    </row>
    <row r="15" spans="1:19" s="13" customFormat="1" ht="15" customHeight="1" x14ac:dyDescent="0.2">
      <c r="A15" s="211" t="s">
        <v>8</v>
      </c>
      <c r="B15" s="211"/>
      <c r="C15" s="211"/>
      <c r="D15" s="211"/>
      <c r="E15" s="211"/>
      <c r="F15" s="211"/>
      <c r="G15" s="211"/>
      <c r="H15" s="211"/>
      <c r="I15" s="211"/>
      <c r="J15" s="211"/>
      <c r="K15" s="211"/>
      <c r="L15" s="211"/>
      <c r="M15" s="211"/>
      <c r="N15" s="211"/>
      <c r="O15" s="211"/>
      <c r="P15" s="211"/>
      <c r="Q15" s="211"/>
      <c r="R15" s="211"/>
      <c r="S15" s="211"/>
    </row>
    <row r="16" spans="1:19" s="1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row>
    <row r="17" spans="1:19" s="13" customFormat="1" ht="45.75" customHeight="1" x14ac:dyDescent="0.2">
      <c r="A17" s="212" t="s">
        <v>63</v>
      </c>
      <c r="B17" s="212"/>
      <c r="C17" s="212"/>
      <c r="D17" s="212"/>
      <c r="E17" s="212"/>
      <c r="F17" s="212"/>
      <c r="G17" s="212"/>
      <c r="H17" s="212"/>
      <c r="I17" s="212"/>
      <c r="J17" s="212"/>
      <c r="K17" s="212"/>
      <c r="L17" s="212"/>
      <c r="M17" s="212"/>
      <c r="N17" s="212"/>
      <c r="O17" s="212"/>
      <c r="P17" s="212"/>
      <c r="Q17" s="212"/>
      <c r="R17" s="212"/>
      <c r="S17" s="212"/>
    </row>
    <row r="18" spans="1:19" s="1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row>
    <row r="19" spans="1:19" s="13" customFormat="1" ht="54" customHeight="1" x14ac:dyDescent="0.2">
      <c r="A19" s="218" t="s">
        <v>10</v>
      </c>
      <c r="B19" s="218" t="s">
        <v>64</v>
      </c>
      <c r="C19" s="221" t="s">
        <v>65</v>
      </c>
      <c r="D19" s="218" t="s">
        <v>66</v>
      </c>
      <c r="E19" s="218" t="s">
        <v>67</v>
      </c>
      <c r="F19" s="218" t="s">
        <v>68</v>
      </c>
      <c r="G19" s="218" t="s">
        <v>69</v>
      </c>
      <c r="H19" s="218" t="s">
        <v>70</v>
      </c>
      <c r="I19" s="218" t="s">
        <v>71</v>
      </c>
      <c r="J19" s="218" t="s">
        <v>72</v>
      </c>
      <c r="K19" s="218" t="s">
        <v>73</v>
      </c>
      <c r="L19" s="218" t="s">
        <v>74</v>
      </c>
      <c r="M19" s="218" t="s">
        <v>75</v>
      </c>
      <c r="N19" s="218" t="s">
        <v>76</v>
      </c>
      <c r="O19" s="218" t="s">
        <v>77</v>
      </c>
      <c r="P19" s="218" t="s">
        <v>78</v>
      </c>
      <c r="Q19" s="218" t="s">
        <v>79</v>
      </c>
      <c r="R19" s="218"/>
      <c r="S19" s="219" t="s">
        <v>80</v>
      </c>
    </row>
    <row r="20" spans="1:19" s="13" customFormat="1" ht="180.75" customHeight="1" x14ac:dyDescent="0.2">
      <c r="A20" s="218"/>
      <c r="B20" s="218"/>
      <c r="C20" s="222"/>
      <c r="D20" s="218"/>
      <c r="E20" s="218"/>
      <c r="F20" s="218"/>
      <c r="G20" s="218"/>
      <c r="H20" s="218"/>
      <c r="I20" s="218"/>
      <c r="J20" s="218"/>
      <c r="K20" s="218"/>
      <c r="L20" s="218"/>
      <c r="M20" s="218"/>
      <c r="N20" s="218"/>
      <c r="O20" s="218"/>
      <c r="P20" s="218"/>
      <c r="Q20" s="27" t="s">
        <v>81</v>
      </c>
      <c r="R20" s="28" t="s">
        <v>82</v>
      </c>
      <c r="S20" s="219"/>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73D9-3828-442B-92CD-A4C10E125906}">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4" t="str">
        <f>'1. паспорт местоположение'!$A$5</f>
        <v>Год раскрытия информации: 2025 год</v>
      </c>
      <c r="B6" s="214"/>
      <c r="C6" s="214"/>
      <c r="D6" s="214"/>
      <c r="E6" s="214"/>
      <c r="F6" s="214"/>
      <c r="G6" s="214"/>
      <c r="H6" s="214"/>
      <c r="I6" s="214"/>
      <c r="J6" s="214"/>
      <c r="K6" s="214"/>
      <c r="L6" s="214"/>
      <c r="M6" s="214"/>
      <c r="N6" s="214"/>
      <c r="O6" s="214"/>
      <c r="P6" s="214"/>
      <c r="Q6" s="214"/>
      <c r="R6" s="214"/>
      <c r="S6" s="214"/>
      <c r="T6" s="214"/>
    </row>
    <row r="7" spans="1:20" s="3" customFormat="1" x14ac:dyDescent="0.2">
      <c r="A7" s="6"/>
    </row>
    <row r="8" spans="1:20" s="3" customFormat="1" ht="18.75" x14ac:dyDescent="0.2">
      <c r="A8" s="215" t="s">
        <v>3</v>
      </c>
      <c r="B8" s="215"/>
      <c r="C8" s="215"/>
      <c r="D8" s="215"/>
      <c r="E8" s="215"/>
      <c r="F8" s="215"/>
      <c r="G8" s="215"/>
      <c r="H8" s="215"/>
      <c r="I8" s="215"/>
      <c r="J8" s="215"/>
      <c r="K8" s="215"/>
      <c r="L8" s="215"/>
      <c r="M8" s="215"/>
      <c r="N8" s="215"/>
      <c r="O8" s="215"/>
      <c r="P8" s="215"/>
      <c r="Q8" s="215"/>
      <c r="R8" s="215"/>
      <c r="S8" s="215"/>
      <c r="T8" s="215"/>
    </row>
    <row r="9" spans="1:20" s="3" customFormat="1" ht="18.75" x14ac:dyDescent="0.2">
      <c r="A9" s="215"/>
      <c r="B9" s="215"/>
      <c r="C9" s="215"/>
      <c r="D9" s="215"/>
      <c r="E9" s="215"/>
      <c r="F9" s="215"/>
      <c r="G9" s="215"/>
      <c r="H9" s="215"/>
      <c r="I9" s="215"/>
      <c r="J9" s="215"/>
      <c r="K9" s="215"/>
      <c r="L9" s="215"/>
      <c r="M9" s="215"/>
      <c r="N9" s="215"/>
      <c r="O9" s="215"/>
      <c r="P9" s="215"/>
      <c r="Q9" s="215"/>
      <c r="R9" s="215"/>
      <c r="S9" s="215"/>
      <c r="T9" s="215"/>
    </row>
    <row r="10" spans="1:20" s="3" customFormat="1" ht="18.75" customHeight="1" x14ac:dyDescent="0.2">
      <c r="A10" s="216" t="s">
        <v>4</v>
      </c>
      <c r="B10" s="216"/>
      <c r="C10" s="216"/>
      <c r="D10" s="216"/>
      <c r="E10" s="216"/>
      <c r="F10" s="216"/>
      <c r="G10" s="216"/>
      <c r="H10" s="216"/>
      <c r="I10" s="216"/>
      <c r="J10" s="216"/>
      <c r="K10" s="216"/>
      <c r="L10" s="216"/>
      <c r="M10" s="216"/>
      <c r="N10" s="216"/>
      <c r="O10" s="216"/>
      <c r="P10" s="216"/>
      <c r="Q10" s="216"/>
      <c r="R10" s="216"/>
      <c r="S10" s="216"/>
      <c r="T10" s="216"/>
    </row>
    <row r="11" spans="1:20" s="3" customFormat="1" ht="18.75" customHeight="1" x14ac:dyDescent="0.2">
      <c r="A11" s="211" t="s">
        <v>5</v>
      </c>
      <c r="B11" s="211"/>
      <c r="C11" s="211"/>
      <c r="D11" s="211"/>
      <c r="E11" s="211"/>
      <c r="F11" s="211"/>
      <c r="G11" s="211"/>
      <c r="H11" s="211"/>
      <c r="I11" s="211"/>
      <c r="J11" s="211"/>
      <c r="K11" s="211"/>
      <c r="L11" s="211"/>
      <c r="M11" s="211"/>
      <c r="N11" s="211"/>
      <c r="O11" s="211"/>
      <c r="P11" s="211"/>
      <c r="Q11" s="211"/>
      <c r="R11" s="211"/>
      <c r="S11" s="211"/>
      <c r="T11" s="211"/>
    </row>
    <row r="12" spans="1:20" s="3" customFormat="1" ht="18.75" x14ac:dyDescent="0.2">
      <c r="A12" s="215"/>
      <c r="B12" s="215"/>
      <c r="C12" s="215"/>
      <c r="D12" s="215"/>
      <c r="E12" s="215"/>
      <c r="F12" s="215"/>
      <c r="G12" s="215"/>
      <c r="H12" s="215"/>
      <c r="I12" s="215"/>
      <c r="J12" s="215"/>
      <c r="K12" s="215"/>
      <c r="L12" s="215"/>
      <c r="M12" s="215"/>
      <c r="N12" s="215"/>
      <c r="O12" s="215"/>
      <c r="P12" s="215"/>
      <c r="Q12" s="215"/>
      <c r="R12" s="215"/>
      <c r="S12" s="215"/>
      <c r="T12" s="215"/>
    </row>
    <row r="13" spans="1:20" s="3" customFormat="1" ht="18.75" customHeight="1" x14ac:dyDescent="0.2">
      <c r="A13" s="216" t="str">
        <f>'1. паспорт местоположение'!$A$12</f>
        <v>O_СГЭС_9</v>
      </c>
      <c r="B13" s="216"/>
      <c r="C13" s="216"/>
      <c r="D13" s="216"/>
      <c r="E13" s="216"/>
      <c r="F13" s="216"/>
      <c r="G13" s="216"/>
      <c r="H13" s="216"/>
      <c r="I13" s="216"/>
      <c r="J13" s="216"/>
      <c r="K13" s="216"/>
      <c r="L13" s="216"/>
      <c r="M13" s="216"/>
      <c r="N13" s="216"/>
      <c r="O13" s="216"/>
      <c r="P13" s="216"/>
      <c r="Q13" s="216"/>
      <c r="R13" s="216"/>
      <c r="S13" s="216"/>
      <c r="T13" s="216"/>
    </row>
    <row r="14" spans="1:20" s="3" customFormat="1" ht="18.75" customHeight="1" x14ac:dyDescent="0.2">
      <c r="A14" s="211" t="s">
        <v>7</v>
      </c>
      <c r="B14" s="211"/>
      <c r="C14" s="211"/>
      <c r="D14" s="211"/>
      <c r="E14" s="211"/>
      <c r="F14" s="211"/>
      <c r="G14" s="211"/>
      <c r="H14" s="211"/>
      <c r="I14" s="211"/>
      <c r="J14" s="211"/>
      <c r="K14" s="211"/>
      <c r="L14" s="211"/>
      <c r="M14" s="211"/>
      <c r="N14" s="211"/>
      <c r="O14" s="211"/>
      <c r="P14" s="211"/>
      <c r="Q14" s="211"/>
      <c r="R14" s="211"/>
      <c r="S14" s="211"/>
      <c r="T14" s="211"/>
    </row>
    <row r="15" spans="1:20" s="3"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13" customFormat="1" ht="45" customHeight="1" x14ac:dyDescent="0.2">
      <c r="A16" s="210"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6" s="210"/>
      <c r="C16" s="210"/>
      <c r="D16" s="210"/>
      <c r="E16" s="210"/>
      <c r="F16" s="210"/>
      <c r="G16" s="210"/>
      <c r="H16" s="210"/>
      <c r="I16" s="210"/>
      <c r="J16" s="210"/>
      <c r="K16" s="210"/>
      <c r="L16" s="210"/>
      <c r="M16" s="210"/>
      <c r="N16" s="210"/>
      <c r="O16" s="210"/>
      <c r="P16" s="210"/>
      <c r="Q16" s="210"/>
      <c r="R16" s="210"/>
      <c r="S16" s="210"/>
      <c r="T16" s="210"/>
    </row>
    <row r="17" spans="1:20" s="13" customFormat="1" ht="15" customHeight="1" x14ac:dyDescent="0.2">
      <c r="A17" s="211" t="s">
        <v>8</v>
      </c>
      <c r="B17" s="211"/>
      <c r="C17" s="211"/>
      <c r="D17" s="211"/>
      <c r="E17" s="211"/>
      <c r="F17" s="211"/>
      <c r="G17" s="211"/>
      <c r="H17" s="211"/>
      <c r="I17" s="211"/>
      <c r="J17" s="211"/>
      <c r="K17" s="211"/>
      <c r="L17" s="211"/>
      <c r="M17" s="211"/>
      <c r="N17" s="211"/>
      <c r="O17" s="211"/>
      <c r="P17" s="211"/>
      <c r="Q17" s="211"/>
      <c r="R17" s="211"/>
      <c r="S17" s="211"/>
      <c r="T17" s="211"/>
    </row>
    <row r="18" spans="1:20" s="1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20" s="13" customFormat="1" ht="15" customHeight="1" x14ac:dyDescent="0.2">
      <c r="A19" s="213" t="s">
        <v>86</v>
      </c>
      <c r="B19" s="213"/>
      <c r="C19" s="213"/>
      <c r="D19" s="213"/>
      <c r="E19" s="213"/>
      <c r="F19" s="213"/>
      <c r="G19" s="213"/>
      <c r="H19" s="213"/>
      <c r="I19" s="213"/>
      <c r="J19" s="213"/>
      <c r="K19" s="213"/>
      <c r="L19" s="213"/>
      <c r="M19" s="213"/>
      <c r="N19" s="213"/>
      <c r="O19" s="213"/>
      <c r="P19" s="213"/>
      <c r="Q19" s="213"/>
      <c r="R19" s="213"/>
      <c r="S19" s="213"/>
      <c r="T19" s="213"/>
    </row>
    <row r="20" spans="1:20" s="33" customFormat="1" ht="21" customHeight="1" x14ac:dyDescent="0.25">
      <c r="A20" s="224"/>
      <c r="B20" s="224"/>
      <c r="C20" s="224"/>
      <c r="D20" s="224"/>
      <c r="E20" s="224"/>
      <c r="F20" s="224"/>
      <c r="G20" s="224"/>
      <c r="H20" s="224"/>
      <c r="I20" s="224"/>
      <c r="J20" s="224"/>
      <c r="K20" s="224"/>
      <c r="L20" s="224"/>
      <c r="M20" s="224"/>
      <c r="N20" s="224"/>
      <c r="O20" s="224"/>
      <c r="P20" s="224"/>
      <c r="Q20" s="224"/>
      <c r="R20" s="224"/>
      <c r="S20" s="224"/>
      <c r="T20" s="224"/>
    </row>
    <row r="21" spans="1:20" ht="46.5" customHeight="1" x14ac:dyDescent="0.25">
      <c r="A21" s="225" t="s">
        <v>10</v>
      </c>
      <c r="B21" s="226" t="s">
        <v>87</v>
      </c>
      <c r="C21" s="226"/>
      <c r="D21" s="226" t="s">
        <v>88</v>
      </c>
      <c r="E21" s="226" t="s">
        <v>89</v>
      </c>
      <c r="F21" s="226"/>
      <c r="G21" s="226" t="s">
        <v>90</v>
      </c>
      <c r="H21" s="226"/>
      <c r="I21" s="226" t="s">
        <v>91</v>
      </c>
      <c r="J21" s="226"/>
      <c r="K21" s="226" t="s">
        <v>92</v>
      </c>
      <c r="L21" s="226" t="s">
        <v>93</v>
      </c>
      <c r="M21" s="226"/>
      <c r="N21" s="226" t="s">
        <v>94</v>
      </c>
      <c r="O21" s="226"/>
      <c r="P21" s="226" t="s">
        <v>95</v>
      </c>
      <c r="Q21" s="226" t="s">
        <v>96</v>
      </c>
      <c r="R21" s="226"/>
      <c r="S21" s="226" t="s">
        <v>97</v>
      </c>
      <c r="T21" s="226"/>
    </row>
    <row r="22" spans="1:20" ht="204.75" customHeight="1" x14ac:dyDescent="0.25">
      <c r="A22" s="225"/>
      <c r="B22" s="226"/>
      <c r="C22" s="226"/>
      <c r="D22" s="226"/>
      <c r="E22" s="226"/>
      <c r="F22" s="226"/>
      <c r="G22" s="226"/>
      <c r="H22" s="226"/>
      <c r="I22" s="226"/>
      <c r="J22" s="226"/>
      <c r="K22" s="226"/>
      <c r="L22" s="226"/>
      <c r="M22" s="226"/>
      <c r="N22" s="226"/>
      <c r="O22" s="226"/>
      <c r="P22" s="226"/>
      <c r="Q22" s="34" t="s">
        <v>98</v>
      </c>
      <c r="R22" s="34" t="s">
        <v>99</v>
      </c>
      <c r="S22" s="34" t="s">
        <v>100</v>
      </c>
      <c r="T22" s="34" t="s">
        <v>101</v>
      </c>
    </row>
    <row r="23" spans="1:20" ht="51.75" customHeight="1" x14ac:dyDescent="0.25">
      <c r="A23" s="225"/>
      <c r="B23" s="34" t="s">
        <v>102</v>
      </c>
      <c r="C23" s="34" t="s">
        <v>103</v>
      </c>
      <c r="D23" s="226"/>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3" t="s">
        <v>106</v>
      </c>
      <c r="C27" s="223"/>
      <c r="D27" s="223"/>
      <c r="E27" s="223"/>
      <c r="F27" s="223"/>
      <c r="G27" s="223"/>
      <c r="H27" s="223"/>
      <c r="I27" s="223"/>
      <c r="J27" s="223"/>
      <c r="K27" s="223"/>
      <c r="L27" s="223"/>
      <c r="M27" s="223"/>
      <c r="N27" s="223"/>
      <c r="O27" s="223"/>
      <c r="P27" s="223"/>
      <c r="Q27" s="223"/>
      <c r="R27" s="223"/>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728D8-E8B3-4328-8F80-6EF2B12EF76F}">
  <sheetPr codeName="Лист6">
    <pageSetUpPr fitToPage="1"/>
  </sheetPr>
  <dimension ref="A1:AA28"/>
  <sheetViews>
    <sheetView topLeftCell="H13" zoomScale="60" zoomScaleNormal="60" workbookViewId="0">
      <selection activeCell="W28" sqref="W28"/>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4" t="str">
        <f>'1. паспорт местоположение'!$A$5:$C$5</f>
        <v>Год раскрытия информации: 2025 год</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row>
    <row r="10" spans="1:27" s="3" customFormat="1" ht="18.75" customHeight="1" x14ac:dyDescent="0.2">
      <c r="A10" s="211" t="s">
        <v>5</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6" t="str">
        <f>'1. паспорт местоположение'!$A$12</f>
        <v>O_СГЭС_9</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row>
    <row r="13" spans="1:27" s="3" customFormat="1" ht="18.75" customHeight="1" x14ac:dyDescent="0.2">
      <c r="A13" s="211" t="s">
        <v>7</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6"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row>
    <row r="16" spans="1:27" s="13" customFormat="1" ht="15" customHeight="1" x14ac:dyDescent="0.2">
      <c r="A16" s="211" t="s">
        <v>8</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3"/>
      <c r="F18" s="213"/>
      <c r="G18" s="213"/>
      <c r="H18" s="213"/>
      <c r="I18" s="213"/>
      <c r="J18" s="213"/>
      <c r="K18" s="213"/>
      <c r="L18" s="213"/>
      <c r="M18" s="213"/>
      <c r="N18" s="213"/>
      <c r="O18" s="213"/>
      <c r="P18" s="213"/>
      <c r="Q18" s="213"/>
      <c r="R18" s="213"/>
      <c r="S18" s="213"/>
      <c r="T18" s="213"/>
      <c r="U18" s="213"/>
      <c r="V18" s="213"/>
      <c r="W18" s="213"/>
      <c r="X18" s="213"/>
      <c r="Y18" s="213"/>
    </row>
    <row r="19" spans="1:27" ht="25.5" customHeight="1" x14ac:dyDescent="0.25">
      <c r="A19" s="213" t="s">
        <v>117</v>
      </c>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row>
    <row r="20" spans="1:27" s="33" customFormat="1" ht="21" customHeight="1" x14ac:dyDescent="0.25"/>
    <row r="21" spans="1:27" ht="15.75" customHeight="1" x14ac:dyDescent="0.25">
      <c r="A21" s="227" t="s">
        <v>10</v>
      </c>
      <c r="B21" s="230" t="s">
        <v>118</v>
      </c>
      <c r="C21" s="231"/>
      <c r="D21" s="230" t="s">
        <v>119</v>
      </c>
      <c r="E21" s="231"/>
      <c r="F21" s="234" t="s">
        <v>73</v>
      </c>
      <c r="G21" s="235"/>
      <c r="H21" s="235"/>
      <c r="I21" s="236"/>
      <c r="J21" s="227" t="s">
        <v>120</v>
      </c>
      <c r="K21" s="230" t="s">
        <v>121</v>
      </c>
      <c r="L21" s="231"/>
      <c r="M21" s="230" t="s">
        <v>122</v>
      </c>
      <c r="N21" s="231"/>
      <c r="O21" s="230" t="s">
        <v>123</v>
      </c>
      <c r="P21" s="231"/>
      <c r="Q21" s="230" t="s">
        <v>124</v>
      </c>
      <c r="R21" s="231"/>
      <c r="S21" s="227" t="s">
        <v>125</v>
      </c>
      <c r="T21" s="227" t="s">
        <v>126</v>
      </c>
      <c r="U21" s="227" t="s">
        <v>127</v>
      </c>
      <c r="V21" s="230" t="s">
        <v>128</v>
      </c>
      <c r="W21" s="231"/>
      <c r="X21" s="234" t="s">
        <v>96</v>
      </c>
      <c r="Y21" s="235"/>
      <c r="Z21" s="234" t="s">
        <v>97</v>
      </c>
      <c r="AA21" s="235"/>
    </row>
    <row r="22" spans="1:27" ht="216" customHeight="1" x14ac:dyDescent="0.25">
      <c r="A22" s="228"/>
      <c r="B22" s="232"/>
      <c r="C22" s="233"/>
      <c r="D22" s="232"/>
      <c r="E22" s="233"/>
      <c r="F22" s="234" t="s">
        <v>129</v>
      </c>
      <c r="G22" s="236"/>
      <c r="H22" s="234" t="s">
        <v>130</v>
      </c>
      <c r="I22" s="236"/>
      <c r="J22" s="229"/>
      <c r="K22" s="232"/>
      <c r="L22" s="233"/>
      <c r="M22" s="232"/>
      <c r="N22" s="233"/>
      <c r="O22" s="232"/>
      <c r="P22" s="233"/>
      <c r="Q22" s="232"/>
      <c r="R22" s="233"/>
      <c r="S22" s="229"/>
      <c r="T22" s="229"/>
      <c r="U22" s="229"/>
      <c r="V22" s="232"/>
      <c r="W22" s="233"/>
      <c r="X22" s="34" t="s">
        <v>98</v>
      </c>
      <c r="Y22" s="34" t="s">
        <v>99</v>
      </c>
      <c r="Z22" s="34" t="s">
        <v>100</v>
      </c>
      <c r="AA22" s="34" t="s">
        <v>101</v>
      </c>
    </row>
    <row r="23" spans="1:27" ht="60" customHeight="1" x14ac:dyDescent="0.25">
      <c r="A23" s="22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63" x14ac:dyDescent="0.25">
      <c r="A25" s="43">
        <v>1</v>
      </c>
      <c r="B25" s="17" t="s">
        <v>539</v>
      </c>
      <c r="C25" s="17" t="s">
        <v>540</v>
      </c>
      <c r="D25" s="17" t="s">
        <v>539</v>
      </c>
      <c r="E25" s="17" t="s">
        <v>540</v>
      </c>
      <c r="F25" s="17">
        <v>0.4</v>
      </c>
      <c r="G25" s="17">
        <v>0.4</v>
      </c>
      <c r="H25" s="17">
        <v>0.4</v>
      </c>
      <c r="I25" s="17">
        <v>0.4</v>
      </c>
      <c r="J25" s="17">
        <v>1981</v>
      </c>
      <c r="K25" s="17">
        <v>1</v>
      </c>
      <c r="L25" s="17">
        <v>1</v>
      </c>
      <c r="M25" s="17">
        <v>35</v>
      </c>
      <c r="N25" s="17" t="s">
        <v>541</v>
      </c>
      <c r="O25" s="17" t="s">
        <v>542</v>
      </c>
      <c r="P25" s="17" t="s">
        <v>543</v>
      </c>
      <c r="Q25" s="17">
        <v>7.0000000000000007E-2</v>
      </c>
      <c r="R25" s="17" t="s">
        <v>85</v>
      </c>
      <c r="S25" s="17">
        <v>2025</v>
      </c>
      <c r="T25" s="17">
        <v>2003</v>
      </c>
      <c r="U25" s="17" t="s">
        <v>83</v>
      </c>
      <c r="V25" s="17" t="s">
        <v>544</v>
      </c>
      <c r="W25" s="17" t="s">
        <v>85</v>
      </c>
      <c r="X25" s="17" t="s">
        <v>545</v>
      </c>
      <c r="Y25" s="17" t="s">
        <v>546</v>
      </c>
      <c r="Z25" s="17"/>
      <c r="AA25" s="17"/>
    </row>
    <row r="26" spans="1:27" s="33" customFormat="1" ht="47.25" x14ac:dyDescent="0.25">
      <c r="A26" s="43">
        <v>2</v>
      </c>
      <c r="B26" s="17" t="s">
        <v>540</v>
      </c>
      <c r="C26" s="17" t="s">
        <v>540</v>
      </c>
      <c r="D26" s="17" t="s">
        <v>540</v>
      </c>
      <c r="E26" s="17" t="s">
        <v>540</v>
      </c>
      <c r="F26" s="17">
        <v>0.4</v>
      </c>
      <c r="G26" s="17">
        <v>0.4</v>
      </c>
      <c r="H26" s="17">
        <v>0.4</v>
      </c>
      <c r="I26" s="17">
        <v>0.4</v>
      </c>
      <c r="J26" s="17">
        <v>1984</v>
      </c>
      <c r="K26" s="17">
        <v>1</v>
      </c>
      <c r="L26" s="17">
        <v>1</v>
      </c>
      <c r="M26" s="17">
        <v>35</v>
      </c>
      <c r="N26" s="17" t="s">
        <v>547</v>
      </c>
      <c r="O26" s="17" t="s">
        <v>543</v>
      </c>
      <c r="P26" s="17" t="s">
        <v>543</v>
      </c>
      <c r="Q26" s="17">
        <v>1.0821000000000001</v>
      </c>
      <c r="R26" s="17">
        <v>0.99819999999999998</v>
      </c>
      <c r="S26" s="17">
        <v>2025</v>
      </c>
      <c r="T26" s="17">
        <v>2019</v>
      </c>
      <c r="U26" s="17" t="s">
        <v>83</v>
      </c>
      <c r="V26" s="17" t="s">
        <v>548</v>
      </c>
      <c r="W26" s="17" t="s">
        <v>549</v>
      </c>
      <c r="X26" s="17" t="s">
        <v>545</v>
      </c>
      <c r="Y26" s="17" t="s">
        <v>546</v>
      </c>
      <c r="Z26" s="17"/>
      <c r="AA26" s="17"/>
    </row>
    <row r="27" spans="1:27" s="33" customFormat="1" ht="78.75" x14ac:dyDescent="0.25">
      <c r="A27" s="43">
        <v>3</v>
      </c>
      <c r="B27" s="17" t="s">
        <v>550</v>
      </c>
      <c r="C27" s="17" t="s">
        <v>551</v>
      </c>
      <c r="D27" s="17" t="s">
        <v>550</v>
      </c>
      <c r="E27" s="17" t="s">
        <v>551</v>
      </c>
      <c r="F27" s="17">
        <v>0.4</v>
      </c>
      <c r="G27" s="17">
        <v>0.4</v>
      </c>
      <c r="H27" s="17">
        <v>0.4</v>
      </c>
      <c r="I27" s="17">
        <v>0.4</v>
      </c>
      <c r="J27" s="17">
        <v>1981</v>
      </c>
      <c r="K27" s="17">
        <v>1</v>
      </c>
      <c r="L27" s="17">
        <v>1</v>
      </c>
      <c r="M27" s="17">
        <v>35</v>
      </c>
      <c r="N27" s="17" t="s">
        <v>541</v>
      </c>
      <c r="O27" s="17" t="s">
        <v>542</v>
      </c>
      <c r="P27" s="17" t="s">
        <v>543</v>
      </c>
      <c r="Q27" s="17">
        <v>7.0000000000000007E-2</v>
      </c>
      <c r="R27" s="17" t="s">
        <v>85</v>
      </c>
      <c r="S27" s="17">
        <v>2025</v>
      </c>
      <c r="T27" s="17">
        <v>2003</v>
      </c>
      <c r="U27" s="17" t="s">
        <v>83</v>
      </c>
      <c r="V27" s="17" t="s">
        <v>544</v>
      </c>
      <c r="W27" s="17" t="s">
        <v>85</v>
      </c>
      <c r="X27" s="17" t="s">
        <v>545</v>
      </c>
      <c r="Y27" s="17" t="s">
        <v>546</v>
      </c>
      <c r="Z27" s="17"/>
      <c r="AA27" s="17"/>
    </row>
    <row r="28" spans="1:27" s="33" customFormat="1" ht="63" x14ac:dyDescent="0.25">
      <c r="A28" s="43">
        <v>4</v>
      </c>
      <c r="B28" s="17" t="s">
        <v>552</v>
      </c>
      <c r="C28" s="17" t="s">
        <v>552</v>
      </c>
      <c r="D28" s="17" t="s">
        <v>552</v>
      </c>
      <c r="E28" s="17" t="s">
        <v>552</v>
      </c>
      <c r="F28" s="17">
        <v>0.4</v>
      </c>
      <c r="G28" s="17">
        <v>0.4</v>
      </c>
      <c r="H28" s="17">
        <v>0.4</v>
      </c>
      <c r="I28" s="17">
        <v>0.4</v>
      </c>
      <c r="J28" s="17">
        <v>1984</v>
      </c>
      <c r="K28" s="17">
        <v>1</v>
      </c>
      <c r="L28" s="17">
        <v>1</v>
      </c>
      <c r="M28" s="17">
        <v>25</v>
      </c>
      <c r="N28" s="17" t="s">
        <v>553</v>
      </c>
      <c r="O28" s="17" t="s">
        <v>543</v>
      </c>
      <c r="P28" s="17" t="s">
        <v>543</v>
      </c>
      <c r="Q28" s="17">
        <v>0.99099000000000004</v>
      </c>
      <c r="R28" s="17">
        <v>1.1857</v>
      </c>
      <c r="S28" s="17">
        <v>2025</v>
      </c>
      <c r="T28" s="17">
        <v>2017</v>
      </c>
      <c r="U28" s="17" t="s">
        <v>83</v>
      </c>
      <c r="V28" s="17" t="s">
        <v>548</v>
      </c>
      <c r="W28" s="17" t="s">
        <v>549</v>
      </c>
      <c r="X28" s="17" t="s">
        <v>545</v>
      </c>
      <c r="Y28" s="17" t="s">
        <v>546</v>
      </c>
      <c r="Z28" s="17"/>
      <c r="AA28" s="17"/>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A4585-F40E-4D70-BD32-B76CDDEFCD27}">
  <sheetPr codeName="Лист7">
    <pageSetUpPr fitToPage="1"/>
  </sheetPr>
  <dimension ref="A1:C30"/>
  <sheetViews>
    <sheetView view="pageBreakPreview" topLeftCell="A19" zoomScale="85" zoomScaleSheetLayoutView="85" workbookViewId="0">
      <selection activeCell="C28" sqref="C28"/>
    </sheetView>
  </sheetViews>
  <sheetFormatPr defaultColWidth="9.140625" defaultRowHeight="15" x14ac:dyDescent="0.25"/>
  <cols>
    <col min="1" max="1" width="6.140625" style="50" customWidth="1"/>
    <col min="2" max="2" width="53.5703125" style="50" customWidth="1"/>
    <col min="3" max="3" width="98.28515625" style="50" customWidth="1"/>
    <col min="4" max="16384" width="9.140625" style="50"/>
  </cols>
  <sheetData>
    <row r="1" spans="1:3" s="2" customFormat="1" ht="18.75" x14ac:dyDescent="0.2">
      <c r="A1" s="44"/>
      <c r="B1" s="44"/>
      <c r="C1" s="4" t="str">
        <f>'1. паспорт местоположение'!$C$1</f>
        <v>Приложение  № _____</v>
      </c>
    </row>
    <row r="2" spans="1:3" s="2" customFormat="1" ht="18.75" x14ac:dyDescent="0.3">
      <c r="A2" s="44"/>
      <c r="B2" s="44"/>
      <c r="C2" s="5" t="str">
        <f>'1. паспорт местоположение'!$C$2</f>
        <v>к приказу Минэнерго России</v>
      </c>
    </row>
    <row r="3" spans="1:3" s="2" customFormat="1" ht="18.75" x14ac:dyDescent="0.3">
      <c r="A3" s="44"/>
      <c r="B3" s="44"/>
      <c r="C3" s="5" t="str">
        <f>'1. паспорт местоположение'!$C$3</f>
        <v>от «__» _____ 201_ г. №___</v>
      </c>
    </row>
    <row r="4" spans="1:3" s="2" customFormat="1" ht="15.75" x14ac:dyDescent="0.2">
      <c r="A4" s="44"/>
      <c r="B4" s="44"/>
      <c r="C4" s="44"/>
    </row>
    <row r="5" spans="1:3" s="2" customFormat="1" ht="15.75" x14ac:dyDescent="0.2">
      <c r="A5" s="214" t="str">
        <f>'1. паспорт местоположение'!$A$5:$C$5</f>
        <v>Год раскрытия информации: 2025 год</v>
      </c>
      <c r="B5" s="239"/>
      <c r="C5" s="239"/>
    </row>
    <row r="6" spans="1:3" s="2" customFormat="1" ht="15.75" x14ac:dyDescent="0.2">
      <c r="A6" s="44"/>
      <c r="B6" s="44"/>
      <c r="C6" s="44"/>
    </row>
    <row r="7" spans="1:3" s="2" customFormat="1" ht="18.75" x14ac:dyDescent="0.2">
      <c r="A7" s="241" t="s">
        <v>131</v>
      </c>
      <c r="B7" s="239"/>
      <c r="C7" s="239"/>
    </row>
    <row r="8" spans="1:3" s="2" customFormat="1" ht="15.75" x14ac:dyDescent="0.2">
      <c r="A8" s="44"/>
      <c r="B8" s="44"/>
      <c r="C8" s="44"/>
    </row>
    <row r="9" spans="1:3" s="2" customFormat="1" ht="18.75" x14ac:dyDescent="0.2">
      <c r="A9" s="242" t="s">
        <v>4</v>
      </c>
      <c r="B9" s="239"/>
      <c r="C9" s="239"/>
    </row>
    <row r="10" spans="1:3" s="2" customFormat="1" ht="15.75" x14ac:dyDescent="0.2">
      <c r="A10" s="239" t="s">
        <v>132</v>
      </c>
      <c r="B10" s="239"/>
      <c r="C10" s="239"/>
    </row>
    <row r="11" spans="1:3" s="2" customFormat="1" ht="15.75" x14ac:dyDescent="0.2">
      <c r="A11" s="44"/>
      <c r="B11" s="44"/>
      <c r="C11" s="44"/>
    </row>
    <row r="12" spans="1:3" s="2" customFormat="1" ht="18.75" x14ac:dyDescent="0.2">
      <c r="A12" s="242" t="str">
        <f>'1. паспорт местоположение'!$A$12</f>
        <v>O_СГЭС_9</v>
      </c>
      <c r="B12" s="239"/>
      <c r="C12" s="239"/>
    </row>
    <row r="13" spans="1:3" s="2" customFormat="1" ht="15.75" x14ac:dyDescent="0.2">
      <c r="A13" s="239" t="s">
        <v>133</v>
      </c>
      <c r="B13" s="239"/>
      <c r="C13" s="239"/>
    </row>
    <row r="14" spans="1:3" s="2" customFormat="1" ht="15.75" x14ac:dyDescent="0.2">
      <c r="A14" s="44"/>
      <c r="B14" s="44"/>
      <c r="C14" s="44"/>
    </row>
    <row r="15" spans="1:3" s="45" customFormat="1" ht="75" customHeight="1" x14ac:dyDescent="0.2">
      <c r="A15" s="237"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38"/>
      <c r="C15" s="238"/>
    </row>
    <row r="16" spans="1:3" s="45" customFormat="1" ht="15.75" x14ac:dyDescent="0.2">
      <c r="A16" s="239" t="s">
        <v>134</v>
      </c>
      <c r="B16" s="239"/>
      <c r="C16" s="239"/>
    </row>
    <row r="17" spans="1:3" s="45" customFormat="1" ht="15.75" x14ac:dyDescent="0.2">
      <c r="A17" s="44"/>
      <c r="B17" s="44"/>
      <c r="C17" s="44"/>
    </row>
    <row r="18" spans="1:3" s="45" customFormat="1" ht="15.75" x14ac:dyDescent="0.2">
      <c r="A18" s="240" t="s">
        <v>135</v>
      </c>
      <c r="B18" s="239"/>
      <c r="C18" s="239"/>
    </row>
    <row r="19" spans="1:3" s="45" customFormat="1" ht="15.75" x14ac:dyDescent="0.2">
      <c r="A19" s="44"/>
      <c r="B19" s="44"/>
      <c r="C19" s="44"/>
    </row>
    <row r="20" spans="1:3" s="45" customFormat="1" ht="39.75" customHeight="1" x14ac:dyDescent="0.2">
      <c r="A20" s="46" t="s">
        <v>10</v>
      </c>
      <c r="B20" s="47" t="s">
        <v>11</v>
      </c>
      <c r="C20" s="25" t="s">
        <v>12</v>
      </c>
    </row>
    <row r="21" spans="1:3" s="45" customFormat="1" ht="16.5" customHeight="1" x14ac:dyDescent="0.2">
      <c r="A21" s="25">
        <v>1</v>
      </c>
      <c r="B21" s="47">
        <v>2</v>
      </c>
      <c r="C21" s="25">
        <v>3</v>
      </c>
    </row>
    <row r="22" spans="1:3" s="45" customFormat="1" ht="59.25" customHeight="1" x14ac:dyDescent="0.2">
      <c r="A22" s="48" t="s">
        <v>13</v>
      </c>
      <c r="B22" s="49" t="s">
        <v>136</v>
      </c>
      <c r="C22" s="25" t="s">
        <v>531</v>
      </c>
    </row>
    <row r="23" spans="1:3" ht="42.75" customHeight="1" x14ac:dyDescent="0.25">
      <c r="A23" s="48" t="s">
        <v>15</v>
      </c>
      <c r="B23" s="49" t="s">
        <v>137</v>
      </c>
      <c r="C23" s="25" t="s">
        <v>521</v>
      </c>
    </row>
    <row r="24" spans="1:3" ht="63" customHeight="1" x14ac:dyDescent="0.25">
      <c r="A24" s="48" t="s">
        <v>17</v>
      </c>
      <c r="B24" s="49" t="s">
        <v>138</v>
      </c>
      <c r="C24" s="25" t="s">
        <v>523</v>
      </c>
    </row>
    <row r="25" spans="1:3" ht="63" customHeight="1" x14ac:dyDescent="0.25">
      <c r="A25" s="48" t="s">
        <v>19</v>
      </c>
      <c r="B25" s="49" t="s">
        <v>139</v>
      </c>
      <c r="C25" s="25" t="s">
        <v>189</v>
      </c>
    </row>
    <row r="26" spans="1:3" ht="42.75" customHeight="1" x14ac:dyDescent="0.25">
      <c r="A26" s="48" t="s">
        <v>21</v>
      </c>
      <c r="B26" s="49" t="s">
        <v>140</v>
      </c>
      <c r="C26" s="25" t="s">
        <v>536</v>
      </c>
    </row>
    <row r="27" spans="1:3" ht="42.75" customHeight="1" x14ac:dyDescent="0.25">
      <c r="A27" s="48" t="s">
        <v>23</v>
      </c>
      <c r="B27" s="49" t="s">
        <v>141</v>
      </c>
      <c r="C27" s="25" t="s">
        <v>537</v>
      </c>
    </row>
    <row r="28" spans="1:3" ht="42.75" customHeight="1" x14ac:dyDescent="0.25">
      <c r="A28" s="48" t="s">
        <v>25</v>
      </c>
      <c r="B28" s="49" t="s">
        <v>142</v>
      </c>
      <c r="C28" s="25">
        <v>2025</v>
      </c>
    </row>
    <row r="29" spans="1:3" ht="42.75" customHeight="1" x14ac:dyDescent="0.25">
      <c r="A29" s="48" t="s">
        <v>27</v>
      </c>
      <c r="B29" s="46" t="s">
        <v>143</v>
      </c>
      <c r="C29" s="25">
        <v>2025</v>
      </c>
    </row>
    <row r="30" spans="1:3" ht="42.75" customHeight="1" x14ac:dyDescent="0.25">
      <c r="A30" s="48" t="s">
        <v>29</v>
      </c>
      <c r="B30" s="46" t="s">
        <v>144</v>
      </c>
      <c r="C30" s="25" t="s">
        <v>564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960E0-9E27-4FFA-9F22-630A051FB1C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4" t="str">
        <f>'1. паспорт местоположение'!$A$5:$C$5</f>
        <v>Год раскрытия информации: 2025 год</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5" t="s">
        <v>3</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8"/>
      <c r="AB6" s="8"/>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8"/>
      <c r="AB7" s="8"/>
    </row>
    <row r="8" spans="1:28" ht="15.75" x14ac:dyDescent="0.25">
      <c r="A8" s="216" t="s">
        <v>4</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10"/>
      <c r="AB8" s="10"/>
    </row>
    <row r="9" spans="1:28" ht="15.75" x14ac:dyDescent="0.25">
      <c r="A9" s="211" t="s">
        <v>5</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11"/>
      <c r="AB9" s="11"/>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8"/>
      <c r="AB10" s="8"/>
    </row>
    <row r="11" spans="1:28" ht="15.75" x14ac:dyDescent="0.25">
      <c r="A11" s="216" t="str">
        <f>'1. паспорт местоположение'!$A$12</f>
        <v>O_СГЭС_9</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0"/>
      <c r="AB11" s="10"/>
    </row>
    <row r="12" spans="1:28" ht="15.75" x14ac:dyDescent="0.25">
      <c r="A12" s="211" t="s">
        <v>7</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11"/>
      <c r="AB12" s="11"/>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51"/>
      <c r="AB13" s="51"/>
    </row>
    <row r="14" spans="1:28" ht="33.75" customHeight="1" x14ac:dyDescent="0.25">
      <c r="A14" s="216"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10"/>
      <c r="AB14" s="10"/>
    </row>
    <row r="15" spans="1:28" ht="15.75" x14ac:dyDescent="0.25">
      <c r="A15" s="211" t="s">
        <v>8</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11"/>
      <c r="AB15" s="11"/>
    </row>
    <row r="16" spans="1:28"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52"/>
      <c r="AB16" s="52"/>
    </row>
    <row r="17" spans="1:28"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52"/>
      <c r="AB17" s="52"/>
    </row>
    <row r="18" spans="1:28"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52"/>
      <c r="AB18" s="52"/>
    </row>
    <row r="19" spans="1:28"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52"/>
      <c r="AB19" s="52"/>
    </row>
    <row r="20" spans="1:28"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52"/>
      <c r="AB20" s="52"/>
    </row>
    <row r="21" spans="1:28" x14ac:dyDescent="0.25">
      <c r="A21" s="243"/>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52"/>
      <c r="AB21" s="52"/>
    </row>
    <row r="22" spans="1:28" x14ac:dyDescent="0.25">
      <c r="A22" s="248" t="s">
        <v>145</v>
      </c>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53"/>
      <c r="AB22" s="53"/>
    </row>
    <row r="23" spans="1:28" ht="32.25" customHeight="1" x14ac:dyDescent="0.25">
      <c r="A23" s="244" t="s">
        <v>146</v>
      </c>
      <c r="B23" s="245"/>
      <c r="C23" s="245"/>
      <c r="D23" s="245"/>
      <c r="E23" s="245"/>
      <c r="F23" s="245"/>
      <c r="G23" s="245"/>
      <c r="H23" s="245"/>
      <c r="I23" s="245"/>
      <c r="J23" s="245"/>
      <c r="K23" s="245"/>
      <c r="L23" s="246"/>
      <c r="M23" s="247" t="s">
        <v>147</v>
      </c>
      <c r="N23" s="247"/>
      <c r="O23" s="247"/>
      <c r="P23" s="247"/>
      <c r="Q23" s="247"/>
      <c r="R23" s="247"/>
      <c r="S23" s="247"/>
      <c r="T23" s="247"/>
      <c r="U23" s="247"/>
      <c r="V23" s="247"/>
      <c r="W23" s="247"/>
      <c r="X23" s="247"/>
      <c r="Y23" s="247"/>
      <c r="Z23" s="247"/>
    </row>
    <row r="24" spans="1:28" ht="151.5" customHeight="1" x14ac:dyDescent="0.25">
      <c r="A24" s="30" t="s">
        <v>148</v>
      </c>
      <c r="B24" s="54" t="s">
        <v>149</v>
      </c>
      <c r="C24" s="30" t="s">
        <v>150</v>
      </c>
      <c r="D24" s="30" t="s">
        <v>151</v>
      </c>
      <c r="E24" s="30" t="s">
        <v>152</v>
      </c>
      <c r="F24" s="30" t="s">
        <v>153</v>
      </c>
      <c r="G24" s="30" t="s">
        <v>154</v>
      </c>
      <c r="H24" s="30" t="s">
        <v>155</v>
      </c>
      <c r="I24" s="30" t="s">
        <v>156</v>
      </c>
      <c r="J24" s="30" t="s">
        <v>157</v>
      </c>
      <c r="K24" s="54" t="s">
        <v>158</v>
      </c>
      <c r="L24" s="54" t="s">
        <v>159</v>
      </c>
      <c r="M24" s="55" t="s">
        <v>160</v>
      </c>
      <c r="N24" s="54" t="s">
        <v>161</v>
      </c>
      <c r="O24" s="30" t="s">
        <v>162</v>
      </c>
      <c r="P24" s="30" t="s">
        <v>163</v>
      </c>
      <c r="Q24" s="30" t="s">
        <v>164</v>
      </c>
      <c r="R24" s="30" t="s">
        <v>155</v>
      </c>
      <c r="S24" s="30" t="s">
        <v>165</v>
      </c>
      <c r="T24" s="30" t="s">
        <v>166</v>
      </c>
      <c r="U24" s="30" t="s">
        <v>167</v>
      </c>
      <c r="V24" s="30" t="s">
        <v>164</v>
      </c>
      <c r="W24" s="56" t="s">
        <v>168</v>
      </c>
      <c r="X24" s="56" t="s">
        <v>169</v>
      </c>
      <c r="Y24" s="56" t="s">
        <v>170</v>
      </c>
      <c r="Z24" s="57" t="s">
        <v>171</v>
      </c>
    </row>
    <row r="25" spans="1:28" ht="16.5" customHeight="1" x14ac:dyDescent="0.25">
      <c r="A25" s="30">
        <v>1</v>
      </c>
      <c r="B25" s="54">
        <v>2</v>
      </c>
      <c r="C25" s="30">
        <v>3</v>
      </c>
      <c r="D25" s="54">
        <v>4</v>
      </c>
      <c r="E25" s="30">
        <v>5</v>
      </c>
      <c r="F25" s="54">
        <v>6</v>
      </c>
      <c r="G25" s="30">
        <v>7</v>
      </c>
      <c r="H25" s="54">
        <v>8</v>
      </c>
      <c r="I25" s="30">
        <v>9</v>
      </c>
      <c r="J25" s="54">
        <v>10</v>
      </c>
      <c r="K25" s="30">
        <v>11</v>
      </c>
      <c r="L25" s="54">
        <v>12</v>
      </c>
      <c r="M25" s="30">
        <v>13</v>
      </c>
      <c r="N25" s="54">
        <v>14</v>
      </c>
      <c r="O25" s="30">
        <v>15</v>
      </c>
      <c r="P25" s="54">
        <v>16</v>
      </c>
      <c r="Q25" s="30">
        <v>17</v>
      </c>
      <c r="R25" s="54">
        <v>18</v>
      </c>
      <c r="S25" s="30">
        <v>19</v>
      </c>
      <c r="T25" s="54">
        <v>20</v>
      </c>
      <c r="U25" s="30">
        <v>21</v>
      </c>
      <c r="V25" s="54">
        <v>22</v>
      </c>
      <c r="W25" s="30">
        <v>23</v>
      </c>
      <c r="X25" s="54">
        <v>24</v>
      </c>
      <c r="Y25" s="30">
        <v>25</v>
      </c>
      <c r="Z25" s="54">
        <v>26</v>
      </c>
    </row>
    <row r="26" spans="1:28" ht="45" x14ac:dyDescent="0.25">
      <c r="A26" s="58" t="s">
        <v>104</v>
      </c>
      <c r="B26" s="58" t="s">
        <v>104</v>
      </c>
      <c r="C26" s="58" t="s">
        <v>104</v>
      </c>
      <c r="D26" s="58" t="s">
        <v>104</v>
      </c>
      <c r="E26" s="58" t="s">
        <v>104</v>
      </c>
      <c r="F26" s="58" t="s">
        <v>104</v>
      </c>
      <c r="G26" s="58" t="s">
        <v>104</v>
      </c>
      <c r="H26" s="58" t="s">
        <v>104</v>
      </c>
      <c r="I26" s="58" t="s">
        <v>104</v>
      </c>
      <c r="J26" s="58" t="s">
        <v>104</v>
      </c>
      <c r="K26" s="58" t="s">
        <v>104</v>
      </c>
      <c r="L26" s="58" t="s">
        <v>104</v>
      </c>
      <c r="M26" s="58" t="s">
        <v>104</v>
      </c>
      <c r="N26" s="58" t="s">
        <v>104</v>
      </c>
      <c r="O26" s="58" t="s">
        <v>104</v>
      </c>
      <c r="P26" s="58" t="s">
        <v>104</v>
      </c>
      <c r="Q26" s="58" t="s">
        <v>104</v>
      </c>
      <c r="R26" s="58" t="s">
        <v>104</v>
      </c>
      <c r="S26" s="58" t="s">
        <v>104</v>
      </c>
      <c r="T26" s="58" t="s">
        <v>104</v>
      </c>
      <c r="U26" s="58" t="s">
        <v>104</v>
      </c>
      <c r="V26" s="58" t="s">
        <v>104</v>
      </c>
      <c r="W26" s="58" t="s">
        <v>104</v>
      </c>
      <c r="X26" s="58" t="s">
        <v>104</v>
      </c>
      <c r="Y26" s="58" t="s">
        <v>104</v>
      </c>
      <c r="Z26" s="58" t="s">
        <v>104</v>
      </c>
    </row>
    <row r="28" spans="1:28" x14ac:dyDescent="0.25">
      <c r="A28" s="59"/>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F3388-BC11-499F-8B31-B53F273442A2}">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4" t="str">
        <f>'1. паспорт местоположение'!$A$5:$C$5</f>
        <v>Год раскрытия информации: 2025 год</v>
      </c>
      <c r="B5" s="214"/>
      <c r="C5" s="214"/>
      <c r="D5" s="214"/>
      <c r="E5" s="214"/>
      <c r="F5" s="214"/>
      <c r="G5" s="214"/>
      <c r="H5" s="214"/>
      <c r="I5" s="214"/>
      <c r="J5" s="214"/>
      <c r="K5" s="214"/>
      <c r="L5" s="214"/>
      <c r="M5" s="214"/>
      <c r="N5" s="214"/>
      <c r="O5" s="214"/>
      <c r="P5" s="60"/>
      <c r="Q5" s="60"/>
      <c r="R5" s="60"/>
      <c r="S5" s="60"/>
      <c r="T5" s="60"/>
      <c r="U5" s="60"/>
      <c r="V5" s="60"/>
      <c r="W5" s="60"/>
      <c r="X5" s="60"/>
      <c r="Y5" s="60"/>
      <c r="Z5" s="60"/>
      <c r="AA5" s="60"/>
      <c r="AB5" s="60"/>
    </row>
    <row r="6" spans="1:28" s="3" customFormat="1" ht="18.75" x14ac:dyDescent="0.3">
      <c r="A6" s="6"/>
      <c r="B6" s="6"/>
      <c r="L6" s="5"/>
    </row>
    <row r="7" spans="1:28" s="3" customFormat="1" ht="18.75" x14ac:dyDescent="0.2">
      <c r="A7" s="215" t="s">
        <v>3</v>
      </c>
      <c r="B7" s="215"/>
      <c r="C7" s="215"/>
      <c r="D7" s="215"/>
      <c r="E7" s="215"/>
      <c r="F7" s="215"/>
      <c r="G7" s="215"/>
      <c r="H7" s="215"/>
      <c r="I7" s="215"/>
      <c r="J7" s="215"/>
      <c r="K7" s="215"/>
      <c r="L7" s="215"/>
      <c r="M7" s="215"/>
      <c r="N7" s="215"/>
      <c r="O7" s="215"/>
      <c r="P7" s="8"/>
      <c r="Q7" s="8"/>
      <c r="R7" s="8"/>
      <c r="S7" s="8"/>
      <c r="T7" s="8"/>
      <c r="U7" s="8"/>
      <c r="V7" s="8"/>
      <c r="W7" s="8"/>
      <c r="X7" s="8"/>
      <c r="Y7" s="8"/>
      <c r="Z7" s="8"/>
    </row>
    <row r="8" spans="1:28" s="3" customFormat="1" ht="18.75" x14ac:dyDescent="0.2">
      <c r="A8" s="215"/>
      <c r="B8" s="215"/>
      <c r="C8" s="215"/>
      <c r="D8" s="215"/>
      <c r="E8" s="215"/>
      <c r="F8" s="215"/>
      <c r="G8" s="215"/>
      <c r="H8" s="215"/>
      <c r="I8" s="215"/>
      <c r="J8" s="215"/>
      <c r="K8" s="215"/>
      <c r="L8" s="215"/>
      <c r="M8" s="215"/>
      <c r="N8" s="215"/>
      <c r="O8" s="215"/>
      <c r="P8" s="8"/>
      <c r="Q8" s="8"/>
      <c r="R8" s="8"/>
      <c r="S8" s="8"/>
      <c r="T8" s="8"/>
      <c r="U8" s="8"/>
      <c r="V8" s="8"/>
      <c r="W8" s="8"/>
      <c r="X8" s="8"/>
      <c r="Y8" s="8"/>
      <c r="Z8" s="8"/>
    </row>
    <row r="9" spans="1:28" s="3" customFormat="1" ht="18.75" x14ac:dyDescent="0.2">
      <c r="A9" s="216" t="s">
        <v>4</v>
      </c>
      <c r="B9" s="216"/>
      <c r="C9" s="216"/>
      <c r="D9" s="216"/>
      <c r="E9" s="216"/>
      <c r="F9" s="216"/>
      <c r="G9" s="216"/>
      <c r="H9" s="216"/>
      <c r="I9" s="216"/>
      <c r="J9" s="216"/>
      <c r="K9" s="216"/>
      <c r="L9" s="216"/>
      <c r="M9" s="216"/>
      <c r="N9" s="216"/>
      <c r="O9" s="216"/>
      <c r="P9" s="8"/>
      <c r="Q9" s="8"/>
      <c r="R9" s="8"/>
      <c r="S9" s="8"/>
      <c r="T9" s="8"/>
      <c r="U9" s="8"/>
      <c r="V9" s="8"/>
      <c r="W9" s="8"/>
      <c r="X9" s="8"/>
      <c r="Y9" s="8"/>
      <c r="Z9" s="8"/>
    </row>
    <row r="10" spans="1:28" s="3" customFormat="1" ht="18.75" x14ac:dyDescent="0.2">
      <c r="A10" s="211" t="s">
        <v>5</v>
      </c>
      <c r="B10" s="211"/>
      <c r="C10" s="211"/>
      <c r="D10" s="211"/>
      <c r="E10" s="211"/>
      <c r="F10" s="211"/>
      <c r="G10" s="211"/>
      <c r="H10" s="211"/>
      <c r="I10" s="211"/>
      <c r="J10" s="211"/>
      <c r="K10" s="211"/>
      <c r="L10" s="211"/>
      <c r="M10" s="211"/>
      <c r="N10" s="211"/>
      <c r="O10" s="211"/>
      <c r="P10" s="8"/>
      <c r="Q10" s="8"/>
      <c r="R10" s="8"/>
      <c r="S10" s="8"/>
      <c r="T10" s="8"/>
      <c r="U10" s="8"/>
      <c r="V10" s="8"/>
      <c r="W10" s="8"/>
      <c r="X10" s="8"/>
      <c r="Y10" s="8"/>
      <c r="Z10" s="8"/>
    </row>
    <row r="11" spans="1:28" s="3" customFormat="1" ht="18.75" x14ac:dyDescent="0.2">
      <c r="A11" s="215"/>
      <c r="B11" s="215"/>
      <c r="C11" s="215"/>
      <c r="D11" s="215"/>
      <c r="E11" s="215"/>
      <c r="F11" s="215"/>
      <c r="G11" s="215"/>
      <c r="H11" s="215"/>
      <c r="I11" s="215"/>
      <c r="J11" s="215"/>
      <c r="K11" s="215"/>
      <c r="L11" s="215"/>
      <c r="M11" s="215"/>
      <c r="N11" s="215"/>
      <c r="O11" s="215"/>
      <c r="P11" s="8"/>
      <c r="Q11" s="8"/>
      <c r="R11" s="8"/>
      <c r="S11" s="8"/>
      <c r="T11" s="8"/>
      <c r="U11" s="8"/>
      <c r="V11" s="8"/>
      <c r="W11" s="8"/>
      <c r="X11" s="8"/>
      <c r="Y11" s="8"/>
      <c r="Z11" s="8"/>
    </row>
    <row r="12" spans="1:28" s="3" customFormat="1" ht="18.75" x14ac:dyDescent="0.2">
      <c r="A12" s="216" t="str">
        <f>'1. паспорт местоположение'!$A$12</f>
        <v>O_СГЭС_9</v>
      </c>
      <c r="B12" s="216"/>
      <c r="C12" s="216"/>
      <c r="D12" s="216"/>
      <c r="E12" s="216"/>
      <c r="F12" s="216"/>
      <c r="G12" s="216"/>
      <c r="H12" s="216"/>
      <c r="I12" s="216"/>
      <c r="J12" s="216"/>
      <c r="K12" s="216"/>
      <c r="L12" s="216"/>
      <c r="M12" s="216"/>
      <c r="N12" s="216"/>
      <c r="O12" s="216"/>
      <c r="P12" s="8"/>
      <c r="Q12" s="8"/>
      <c r="R12" s="8"/>
      <c r="S12" s="8"/>
      <c r="T12" s="8"/>
      <c r="U12" s="8"/>
      <c r="V12" s="8"/>
      <c r="W12" s="8"/>
      <c r="X12" s="8"/>
      <c r="Y12" s="8"/>
      <c r="Z12" s="8"/>
    </row>
    <row r="13" spans="1:28" s="3" customFormat="1" ht="18.75" x14ac:dyDescent="0.2">
      <c r="A13" s="211" t="s">
        <v>7</v>
      </c>
      <c r="B13" s="211"/>
      <c r="C13" s="211"/>
      <c r="D13" s="211"/>
      <c r="E13" s="211"/>
      <c r="F13" s="211"/>
      <c r="G13" s="211"/>
      <c r="H13" s="211"/>
      <c r="I13" s="211"/>
      <c r="J13" s="211"/>
      <c r="K13" s="211"/>
      <c r="L13" s="211"/>
      <c r="M13" s="211"/>
      <c r="N13" s="211"/>
      <c r="O13" s="211"/>
      <c r="P13" s="8"/>
      <c r="Q13" s="8"/>
      <c r="R13" s="8"/>
      <c r="S13" s="8"/>
      <c r="T13" s="8"/>
      <c r="U13" s="8"/>
      <c r="V13" s="8"/>
      <c r="W13" s="8"/>
      <c r="X13" s="8"/>
      <c r="Y13" s="8"/>
      <c r="Z13" s="8"/>
    </row>
    <row r="14" spans="1:28" s="3" customFormat="1" ht="15.75" customHeight="1" x14ac:dyDescent="0.2">
      <c r="A14" s="217"/>
      <c r="B14" s="217"/>
      <c r="C14" s="217"/>
      <c r="D14" s="217"/>
      <c r="E14" s="217"/>
      <c r="F14" s="217"/>
      <c r="G14" s="217"/>
      <c r="H14" s="217"/>
      <c r="I14" s="217"/>
      <c r="J14" s="217"/>
      <c r="K14" s="217"/>
      <c r="L14" s="217"/>
      <c r="M14" s="217"/>
      <c r="N14" s="217"/>
      <c r="O14" s="217"/>
      <c r="P14" s="12"/>
      <c r="Q14" s="12"/>
      <c r="R14" s="12"/>
      <c r="S14" s="12"/>
      <c r="T14" s="12"/>
      <c r="U14" s="12"/>
      <c r="V14" s="12"/>
      <c r="W14" s="12"/>
      <c r="X14" s="12"/>
      <c r="Y14" s="12"/>
      <c r="Z14" s="12"/>
    </row>
    <row r="15" spans="1:28" s="13" customFormat="1" ht="45.75" customHeight="1" x14ac:dyDescent="0.2">
      <c r="A15" s="210"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10"/>
      <c r="C15" s="210"/>
      <c r="D15" s="210"/>
      <c r="E15" s="210"/>
      <c r="F15" s="210"/>
      <c r="G15" s="210"/>
      <c r="H15" s="210"/>
      <c r="I15" s="210"/>
      <c r="J15" s="210"/>
      <c r="K15" s="210"/>
      <c r="L15" s="210"/>
      <c r="M15" s="210"/>
      <c r="N15" s="210"/>
      <c r="O15" s="210"/>
      <c r="P15" s="10"/>
      <c r="Q15" s="10"/>
      <c r="R15" s="10"/>
      <c r="S15" s="10"/>
      <c r="T15" s="10"/>
      <c r="U15" s="10"/>
      <c r="V15" s="10"/>
      <c r="W15" s="10"/>
      <c r="X15" s="10"/>
      <c r="Y15" s="10"/>
      <c r="Z15" s="10"/>
    </row>
    <row r="16" spans="1:28" s="13" customFormat="1" ht="15" customHeight="1" x14ac:dyDescent="0.2">
      <c r="A16" s="211" t="s">
        <v>8</v>
      </c>
      <c r="B16" s="211"/>
      <c r="C16" s="211"/>
      <c r="D16" s="211"/>
      <c r="E16" s="211"/>
      <c r="F16" s="211"/>
      <c r="G16" s="211"/>
      <c r="H16" s="211"/>
      <c r="I16" s="211"/>
      <c r="J16" s="211"/>
      <c r="K16" s="211"/>
      <c r="L16" s="211"/>
      <c r="M16" s="211"/>
      <c r="N16" s="211"/>
      <c r="O16" s="211"/>
      <c r="P16" s="11"/>
      <c r="Q16" s="11"/>
      <c r="R16" s="11"/>
      <c r="S16" s="11"/>
      <c r="T16" s="11"/>
      <c r="U16" s="11"/>
      <c r="V16" s="11"/>
      <c r="W16" s="11"/>
      <c r="X16" s="11"/>
      <c r="Y16" s="11"/>
      <c r="Z16" s="11"/>
    </row>
    <row r="17" spans="1:26" s="13" customFormat="1" ht="15" customHeight="1" x14ac:dyDescent="0.2">
      <c r="A17" s="217"/>
      <c r="B17" s="217"/>
      <c r="C17" s="217"/>
      <c r="D17" s="217"/>
      <c r="E17" s="217"/>
      <c r="F17" s="217"/>
      <c r="G17" s="217"/>
      <c r="H17" s="217"/>
      <c r="I17" s="217"/>
      <c r="J17" s="217"/>
      <c r="K17" s="217"/>
      <c r="L17" s="217"/>
      <c r="M17" s="217"/>
      <c r="N17" s="217"/>
      <c r="O17" s="217"/>
      <c r="P17" s="12"/>
      <c r="Q17" s="12"/>
      <c r="R17" s="12"/>
      <c r="S17" s="12"/>
      <c r="T17" s="12"/>
      <c r="U17" s="12"/>
      <c r="V17" s="12"/>
      <c r="W17" s="12"/>
    </row>
    <row r="18" spans="1:26" s="13" customFormat="1" ht="91.5" customHeight="1" x14ac:dyDescent="0.2">
      <c r="A18" s="249" t="s">
        <v>172</v>
      </c>
      <c r="B18" s="249"/>
      <c r="C18" s="249"/>
      <c r="D18" s="249"/>
      <c r="E18" s="249"/>
      <c r="F18" s="249"/>
      <c r="G18" s="249"/>
      <c r="H18" s="249"/>
      <c r="I18" s="249"/>
      <c r="J18" s="249"/>
      <c r="K18" s="249"/>
      <c r="L18" s="249"/>
      <c r="M18" s="249"/>
      <c r="N18" s="249"/>
      <c r="O18" s="249"/>
      <c r="P18" s="14"/>
      <c r="Q18" s="14"/>
      <c r="R18" s="14"/>
      <c r="S18" s="14"/>
      <c r="T18" s="14"/>
      <c r="U18" s="14"/>
      <c r="V18" s="14"/>
      <c r="W18" s="14"/>
      <c r="X18" s="14"/>
      <c r="Y18" s="14"/>
      <c r="Z18" s="14"/>
    </row>
    <row r="19" spans="1:26" s="13" customFormat="1" ht="78" customHeight="1" x14ac:dyDescent="0.2">
      <c r="A19" s="218" t="s">
        <v>10</v>
      </c>
      <c r="B19" s="218" t="s">
        <v>173</v>
      </c>
      <c r="C19" s="218" t="s">
        <v>174</v>
      </c>
      <c r="D19" s="218" t="s">
        <v>175</v>
      </c>
      <c r="E19" s="250" t="s">
        <v>176</v>
      </c>
      <c r="F19" s="251"/>
      <c r="G19" s="251"/>
      <c r="H19" s="251"/>
      <c r="I19" s="252"/>
      <c r="J19" s="218" t="s">
        <v>177</v>
      </c>
      <c r="K19" s="218"/>
      <c r="L19" s="218"/>
      <c r="M19" s="218"/>
      <c r="N19" s="218"/>
      <c r="O19" s="218"/>
      <c r="P19" s="12"/>
      <c r="Q19" s="12"/>
      <c r="R19" s="12"/>
      <c r="S19" s="12"/>
      <c r="T19" s="12"/>
      <c r="U19" s="12"/>
      <c r="V19" s="12"/>
      <c r="W19" s="12"/>
    </row>
    <row r="20" spans="1:26" s="13" customFormat="1" ht="51" customHeight="1" x14ac:dyDescent="0.2">
      <c r="A20" s="218"/>
      <c r="B20" s="218"/>
      <c r="C20" s="218"/>
      <c r="D20" s="218"/>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F44B2-B769-43AA-8DBF-AE8FD3B1D5EA}">
  <sheetPr codeName="Лист10">
    <pageSetUpPr fitToPage="1"/>
  </sheetPr>
  <dimension ref="A1:W101"/>
  <sheetViews>
    <sheetView view="pageBreakPreview" topLeftCell="A10" zoomScale="85" zoomScaleNormal="100" zoomScaleSheetLayoutView="85" workbookViewId="0">
      <pane xSplit="1" topLeftCell="B1" activePane="topRight" state="frozen"/>
      <selection activeCell="A9" sqref="A9:O9"/>
      <selection pane="topRight" activeCell="B25" sqref="B25"/>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3"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3"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3" customFormat="1" ht="15.75" x14ac:dyDescent="0.2">
      <c r="A4" s="64"/>
      <c r="B4" s="64"/>
      <c r="C4" s="64"/>
      <c r="D4" s="64"/>
      <c r="E4" s="64"/>
      <c r="F4" s="64"/>
      <c r="G4" s="64"/>
      <c r="H4" s="64"/>
      <c r="I4" s="64"/>
      <c r="J4" s="64"/>
      <c r="K4" s="64"/>
      <c r="L4" s="64"/>
      <c r="M4" s="64"/>
    </row>
    <row r="5" spans="1:19" s="3" customFormat="1" ht="18.75" customHeight="1" x14ac:dyDescent="0.2">
      <c r="A5" s="253" t="str">
        <f>'1. паспорт местоположение'!$A$5:$C$5</f>
        <v>Год раскрытия информации: 2025 год</v>
      </c>
      <c r="B5" s="253"/>
      <c r="C5" s="253"/>
      <c r="D5" s="253"/>
      <c r="E5" s="253"/>
      <c r="F5" s="253"/>
      <c r="G5" s="253"/>
      <c r="H5" s="253"/>
      <c r="I5" s="253"/>
      <c r="J5" s="253"/>
      <c r="K5" s="253"/>
      <c r="L5" s="253"/>
      <c r="M5" s="253"/>
      <c r="N5" s="253"/>
      <c r="O5" s="253"/>
      <c r="P5" s="253"/>
      <c r="Q5" s="253"/>
      <c r="R5" s="253"/>
      <c r="S5" s="253"/>
    </row>
    <row r="6" spans="1:19" s="3" customFormat="1" ht="15.75" x14ac:dyDescent="0.2">
      <c r="A6" s="64"/>
      <c r="B6" s="64"/>
      <c r="C6" s="64"/>
      <c r="D6" s="64"/>
      <c r="E6" s="64"/>
      <c r="F6" s="64"/>
      <c r="G6" s="64"/>
      <c r="H6" s="64"/>
      <c r="I6" s="64"/>
      <c r="J6" s="64"/>
      <c r="K6" s="64"/>
      <c r="L6" s="64"/>
      <c r="M6" s="64"/>
    </row>
    <row r="7" spans="1:19" s="3" customFormat="1" ht="20.25" x14ac:dyDescent="0.2">
      <c r="A7" s="254" t="s">
        <v>3</v>
      </c>
      <c r="B7" s="254"/>
      <c r="C7" s="254"/>
      <c r="D7" s="254"/>
      <c r="E7" s="254"/>
      <c r="F7" s="254"/>
      <c r="G7" s="254"/>
      <c r="H7" s="254"/>
      <c r="I7" s="254"/>
      <c r="J7" s="254"/>
      <c r="K7" s="254"/>
      <c r="L7" s="254"/>
      <c r="M7" s="254"/>
      <c r="N7" s="254"/>
      <c r="O7" s="254"/>
      <c r="P7" s="254"/>
      <c r="Q7" s="254"/>
      <c r="R7" s="254"/>
      <c r="S7" s="254"/>
    </row>
    <row r="8" spans="1:19" s="3" customFormat="1" ht="15.75" x14ac:dyDescent="0.2">
      <c r="A8" s="64"/>
      <c r="B8" s="64"/>
      <c r="C8" s="64"/>
      <c r="D8" s="64"/>
      <c r="E8" s="64"/>
      <c r="F8" s="64"/>
      <c r="G8" s="64"/>
      <c r="H8" s="64"/>
      <c r="I8" s="64"/>
      <c r="J8" s="64"/>
      <c r="K8" s="64"/>
      <c r="L8" s="64"/>
      <c r="M8" s="64"/>
    </row>
    <row r="9" spans="1:19" s="3" customFormat="1" ht="18.75" customHeight="1" x14ac:dyDescent="0.2">
      <c r="A9" s="213" t="s">
        <v>4</v>
      </c>
      <c r="B9" s="213"/>
      <c r="C9" s="213"/>
      <c r="D9" s="213"/>
      <c r="E9" s="213"/>
      <c r="F9" s="213"/>
      <c r="G9" s="213"/>
      <c r="H9" s="213"/>
      <c r="I9" s="213"/>
      <c r="J9" s="213"/>
      <c r="K9" s="213"/>
      <c r="L9" s="213"/>
      <c r="M9" s="213"/>
      <c r="N9" s="213"/>
      <c r="O9" s="213"/>
      <c r="P9" s="213"/>
      <c r="Q9" s="213"/>
      <c r="R9" s="213"/>
      <c r="S9" s="213"/>
    </row>
    <row r="10" spans="1:19" s="3" customFormat="1" ht="18.75" customHeight="1" x14ac:dyDescent="0.2">
      <c r="A10" s="211" t="s">
        <v>5</v>
      </c>
      <c r="B10" s="211"/>
      <c r="C10" s="211"/>
      <c r="D10" s="211"/>
      <c r="E10" s="211"/>
      <c r="F10" s="211"/>
      <c r="G10" s="211"/>
      <c r="H10" s="211"/>
      <c r="I10" s="211"/>
      <c r="J10" s="211"/>
      <c r="K10" s="211"/>
      <c r="L10" s="211"/>
      <c r="M10" s="211"/>
      <c r="N10" s="211"/>
      <c r="O10" s="211"/>
      <c r="P10" s="211"/>
      <c r="Q10" s="211"/>
      <c r="R10" s="211"/>
      <c r="S10" s="211"/>
    </row>
    <row r="11" spans="1:19" s="3" customFormat="1" ht="15.75" x14ac:dyDescent="0.2">
      <c r="A11" s="64"/>
      <c r="B11" s="64"/>
      <c r="C11" s="64"/>
      <c r="D11" s="64"/>
      <c r="E11" s="64"/>
      <c r="F11" s="64"/>
      <c r="G11" s="64"/>
      <c r="H11" s="64"/>
      <c r="I11" s="64"/>
      <c r="J11" s="64"/>
      <c r="K11" s="64"/>
      <c r="L11" s="64"/>
      <c r="M11" s="64"/>
    </row>
    <row r="12" spans="1:19" s="3" customFormat="1" ht="18.75" customHeight="1" x14ac:dyDescent="0.2">
      <c r="A12" s="255" t="str">
        <f>'1. паспорт местоположение'!$A$12</f>
        <v>O_СГЭС_9</v>
      </c>
      <c r="B12" s="255"/>
      <c r="C12" s="255"/>
      <c r="D12" s="255"/>
      <c r="E12" s="255"/>
      <c r="F12" s="255"/>
      <c r="G12" s="255"/>
      <c r="H12" s="255"/>
      <c r="I12" s="255"/>
      <c r="J12" s="255"/>
      <c r="K12" s="255"/>
      <c r="L12" s="255"/>
      <c r="M12" s="255"/>
      <c r="N12" s="255"/>
      <c r="O12" s="255"/>
      <c r="P12" s="255"/>
      <c r="Q12" s="255"/>
      <c r="R12" s="255"/>
      <c r="S12" s="255"/>
    </row>
    <row r="13" spans="1:19" s="3" customFormat="1" ht="18.75" customHeight="1" x14ac:dyDescent="0.2">
      <c r="A13" s="211" t="s">
        <v>7</v>
      </c>
      <c r="B13" s="211"/>
      <c r="C13" s="211"/>
      <c r="D13" s="211"/>
      <c r="E13" s="211"/>
      <c r="F13" s="211"/>
      <c r="G13" s="211"/>
      <c r="H13" s="211"/>
      <c r="I13" s="211"/>
      <c r="J13" s="211"/>
      <c r="K13" s="211"/>
      <c r="L13" s="211"/>
      <c r="M13" s="211"/>
      <c r="N13" s="211"/>
      <c r="O13" s="211"/>
      <c r="P13" s="211"/>
      <c r="Q13" s="211"/>
      <c r="R13" s="211"/>
      <c r="S13" s="211"/>
    </row>
    <row r="14" spans="1:19" s="3"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58"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58"/>
      <c r="C15" s="258"/>
      <c r="D15" s="258"/>
      <c r="E15" s="258"/>
      <c r="F15" s="258"/>
      <c r="G15" s="258"/>
      <c r="H15" s="258"/>
      <c r="I15" s="258"/>
      <c r="J15" s="258"/>
      <c r="K15" s="258"/>
      <c r="L15" s="258"/>
      <c r="M15" s="258"/>
      <c r="N15" s="258"/>
      <c r="O15" s="258"/>
      <c r="P15" s="258"/>
      <c r="Q15" s="258"/>
      <c r="R15" s="258"/>
      <c r="S15" s="258"/>
    </row>
    <row r="16" spans="1:19" s="13" customFormat="1" ht="15" customHeight="1" x14ac:dyDescent="0.2">
      <c r="A16" s="211" t="s">
        <v>8</v>
      </c>
      <c r="B16" s="211"/>
      <c r="C16" s="211"/>
      <c r="D16" s="211"/>
      <c r="E16" s="211"/>
      <c r="F16" s="211"/>
      <c r="G16" s="211"/>
      <c r="H16" s="211"/>
      <c r="I16" s="211"/>
      <c r="J16" s="211"/>
      <c r="K16" s="211"/>
      <c r="L16" s="211"/>
      <c r="M16" s="211"/>
      <c r="N16" s="211"/>
      <c r="O16" s="211"/>
      <c r="P16" s="211"/>
      <c r="Q16" s="211"/>
      <c r="R16" s="211"/>
      <c r="S16" s="211"/>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10" t="s">
        <v>190</v>
      </c>
      <c r="B18" s="216"/>
      <c r="C18" s="216"/>
      <c r="D18" s="216"/>
      <c r="E18" s="216"/>
      <c r="F18" s="216"/>
      <c r="G18" s="216"/>
      <c r="H18" s="216"/>
      <c r="I18" s="216"/>
      <c r="J18" s="216"/>
      <c r="K18" s="216"/>
      <c r="L18" s="216"/>
      <c r="M18" s="216"/>
      <c r="N18" s="216"/>
      <c r="O18" s="216"/>
      <c r="P18" s="216"/>
      <c r="Q18" s="216"/>
      <c r="R18" s="216"/>
      <c r="S18" s="216"/>
    </row>
    <row r="19" spans="1:20" s="13" customFormat="1" ht="15" customHeight="1" x14ac:dyDescent="0.2">
      <c r="A19" s="211"/>
      <c r="B19" s="211"/>
      <c r="C19" s="211"/>
      <c r="D19" s="211"/>
      <c r="E19" s="211"/>
      <c r="F19" s="211"/>
      <c r="G19" s="211"/>
      <c r="H19" s="211"/>
      <c r="I19" s="211"/>
      <c r="J19" s="211"/>
      <c r="K19" s="211"/>
      <c r="L19" s="211"/>
      <c r="M19" s="211"/>
      <c r="N19" s="211"/>
      <c r="O19" s="211"/>
      <c r="P19" s="211"/>
      <c r="Q19" s="211"/>
      <c r="R19" s="211"/>
      <c r="S19" s="211"/>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3815650.79</v>
      </c>
      <c r="C25" s="45"/>
      <c r="D25" s="259"/>
      <c r="E25" s="259"/>
      <c r="F25" s="76"/>
      <c r="G25" s="76"/>
      <c r="H25" s="76"/>
      <c r="I25" s="76"/>
      <c r="J25" s="76"/>
      <c r="K25" s="76"/>
      <c r="L25" s="76"/>
      <c r="M25" s="76"/>
      <c r="N25" s="76"/>
      <c r="O25" s="76"/>
      <c r="P25" s="76"/>
      <c r="Q25" s="76"/>
      <c r="R25" s="76"/>
      <c r="S25" s="45"/>
      <c r="T25" s="73"/>
    </row>
    <row r="26" spans="1:20" ht="17.25" customHeight="1" x14ac:dyDescent="0.25">
      <c r="A26" s="74" t="s">
        <v>194</v>
      </c>
      <c r="B26" s="75">
        <f>SUM(B58:R58)</f>
        <v>4171.7923830000027</v>
      </c>
      <c r="C26" s="45"/>
      <c r="D26" s="256" t="s">
        <v>195</v>
      </c>
      <c r="E26" s="256"/>
      <c r="F26" s="256"/>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15</v>
      </c>
      <c r="C27" s="45"/>
      <c r="D27" s="256" t="s">
        <v>197</v>
      </c>
      <c r="E27" s="256"/>
      <c r="F27" s="256"/>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5"/>
      <c r="D28" s="257" t="s">
        <v>199</v>
      </c>
      <c r="E28" s="257"/>
      <c r="F28" s="257"/>
      <c r="G28" s="80">
        <f>IFERROR(IF(B92=0,0,INDEX(A1:W100,86,MATCH(B92+15,45:45,0))),0)</f>
        <v>18654063.453892574</v>
      </c>
      <c r="H28" s="81"/>
      <c r="I28" s="81"/>
      <c r="J28" s="81"/>
      <c r="K28" s="81"/>
      <c r="L28" s="81"/>
      <c r="M28" s="81"/>
      <c r="N28" s="81"/>
      <c r="O28" s="81"/>
      <c r="P28" s="81"/>
      <c r="Q28" s="81"/>
      <c r="R28" s="81"/>
      <c r="T28" s="73"/>
    </row>
    <row r="29" spans="1:20" ht="17.25" customHeight="1" x14ac:dyDescent="0.25">
      <c r="A29" s="74" t="s">
        <v>200</v>
      </c>
      <c r="B29" s="75">
        <f>SUM(B60:R60)+SUM(B59:R59)</f>
        <v>0</v>
      </c>
      <c r="C29" s="45"/>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5"/>
      <c r="T30" s="73"/>
    </row>
    <row r="31" spans="1:20" ht="17.25" customHeight="1" x14ac:dyDescent="0.25">
      <c r="A31" s="74" t="s">
        <v>202</v>
      </c>
      <c r="B31" s="75" t="s">
        <v>203</v>
      </c>
      <c r="C31" s="45"/>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5"/>
      <c r="D32" s="45"/>
      <c r="E32" s="45"/>
      <c r="F32" s="45"/>
      <c r="G32" s="45"/>
      <c r="H32" s="45"/>
      <c r="I32" s="45"/>
      <c r="J32" s="45"/>
      <c r="K32" s="45"/>
      <c r="L32" s="45"/>
      <c r="M32" s="45"/>
      <c r="N32" s="45"/>
      <c r="O32" s="45"/>
      <c r="P32" s="45"/>
      <c r="Q32" s="45"/>
      <c r="R32" s="45"/>
      <c r="S32" s="45"/>
      <c r="T32" s="73"/>
    </row>
    <row r="33" spans="1:23" ht="17.25" customHeight="1" x14ac:dyDescent="0.25">
      <c r="A33" s="74" t="s">
        <v>205</v>
      </c>
      <c r="B33" s="75">
        <v>1</v>
      </c>
      <c r="C33" s="45"/>
      <c r="D33" s="45"/>
      <c r="E33" s="45"/>
      <c r="F33" s="45"/>
      <c r="G33" s="45"/>
      <c r="H33" s="45"/>
      <c r="I33" s="45"/>
      <c r="J33" s="45"/>
      <c r="K33" s="45"/>
      <c r="L33" s="45"/>
      <c r="M33" s="45"/>
      <c r="N33" s="45"/>
      <c r="O33" s="45"/>
      <c r="P33" s="45"/>
      <c r="Q33" s="45"/>
      <c r="R33" s="45"/>
      <c r="S33" s="45"/>
      <c r="T33" s="73"/>
    </row>
    <row r="34" spans="1:23" ht="17.25" customHeight="1" x14ac:dyDescent="0.25">
      <c r="A34" s="74" t="s">
        <v>206</v>
      </c>
      <c r="B34" s="75" t="s">
        <v>207</v>
      </c>
      <c r="C34" s="45"/>
      <c r="D34" s="45"/>
      <c r="E34" s="45"/>
      <c r="F34" s="45"/>
      <c r="G34" s="45"/>
      <c r="H34" s="45"/>
      <c r="I34" s="45"/>
      <c r="J34" s="45"/>
      <c r="K34" s="45"/>
      <c r="L34" s="45"/>
      <c r="M34" s="45"/>
      <c r="N34" s="45"/>
      <c r="O34" s="45"/>
      <c r="P34" s="45"/>
      <c r="Q34" s="45"/>
      <c r="R34" s="45"/>
      <c r="S34" s="45"/>
      <c r="T34" s="73"/>
    </row>
    <row r="35" spans="1:23" ht="17.25" customHeight="1" x14ac:dyDescent="0.25">
      <c r="A35" s="74" t="s">
        <v>208</v>
      </c>
      <c r="B35" s="85">
        <v>0.2</v>
      </c>
      <c r="C35" s="45"/>
      <c r="D35" s="45"/>
      <c r="E35" s="45"/>
      <c r="F35" s="45"/>
      <c r="G35" s="45"/>
      <c r="H35" s="45"/>
      <c r="I35" s="45"/>
      <c r="J35" s="45"/>
      <c r="K35" s="45"/>
      <c r="L35" s="45"/>
      <c r="M35" s="45"/>
      <c r="N35" s="45"/>
      <c r="O35" s="45"/>
      <c r="P35" s="45"/>
      <c r="Q35" s="45"/>
      <c r="R35" s="45"/>
      <c r="S35" s="45"/>
      <c r="T35" s="73"/>
    </row>
    <row r="36" spans="1:23" ht="17.25" customHeight="1" x14ac:dyDescent="0.25">
      <c r="A36" s="74" t="s">
        <v>209</v>
      </c>
      <c r="B36" s="86">
        <v>2.2000000000000002E-2</v>
      </c>
      <c r="C36" s="45"/>
      <c r="D36" s="45"/>
      <c r="E36" s="45"/>
      <c r="F36" s="45"/>
      <c r="G36" s="45"/>
      <c r="H36" s="45"/>
      <c r="I36" s="45"/>
      <c r="J36" s="45"/>
      <c r="K36" s="45"/>
      <c r="L36" s="45"/>
      <c r="M36" s="45"/>
      <c r="N36" s="45"/>
      <c r="O36" s="45"/>
      <c r="P36" s="45"/>
      <c r="Q36" s="45"/>
      <c r="R36" s="45"/>
      <c r="S36" s="45"/>
      <c r="T36" s="73"/>
    </row>
    <row r="37" spans="1:23" ht="17.25" customHeight="1" x14ac:dyDescent="0.25">
      <c r="A37" s="74" t="s">
        <v>210</v>
      </c>
      <c r="B37" s="85">
        <v>0.1</v>
      </c>
      <c r="C37" s="45"/>
      <c r="D37" s="45"/>
      <c r="E37" s="45"/>
      <c r="F37" s="45"/>
      <c r="G37" s="45"/>
      <c r="H37" s="45"/>
      <c r="I37" s="45"/>
      <c r="J37" s="45"/>
      <c r="K37" s="45"/>
      <c r="L37" s="45"/>
      <c r="M37" s="45"/>
      <c r="N37" s="45"/>
      <c r="O37" s="45"/>
      <c r="P37" s="45"/>
      <c r="Q37" s="45"/>
      <c r="R37" s="45"/>
      <c r="S37" s="45"/>
      <c r="T37" s="73"/>
    </row>
    <row r="38" spans="1:23" ht="17.25" customHeight="1" x14ac:dyDescent="0.25">
      <c r="A38" s="74" t="s">
        <v>211</v>
      </c>
      <c r="B38" s="87">
        <v>4</v>
      </c>
      <c r="C38" s="45"/>
      <c r="D38" s="45"/>
      <c r="E38" s="45"/>
      <c r="F38" s="45"/>
      <c r="G38" s="45"/>
      <c r="H38" s="45"/>
      <c r="I38" s="45"/>
      <c r="J38" s="45"/>
      <c r="K38" s="45"/>
      <c r="L38" s="45"/>
      <c r="M38" s="45"/>
      <c r="N38" s="45"/>
      <c r="O38" s="45"/>
      <c r="P38" s="45"/>
      <c r="Q38" s="45"/>
      <c r="R38" s="45"/>
      <c r="S38" s="45"/>
      <c r="T38" s="73"/>
    </row>
    <row r="39" spans="1:23" ht="17.25" customHeight="1" x14ac:dyDescent="0.25">
      <c r="A39" s="74" t="s">
        <v>212</v>
      </c>
      <c r="B39" s="85">
        <v>7.0199999999999999E-2</v>
      </c>
      <c r="C39" s="45"/>
      <c r="D39" s="45"/>
      <c r="E39" s="45"/>
      <c r="F39" s="45"/>
      <c r="G39" s="45"/>
      <c r="H39" s="45"/>
      <c r="I39" s="45"/>
      <c r="J39" s="45"/>
      <c r="K39" s="45"/>
      <c r="L39" s="45"/>
      <c r="M39" s="45"/>
      <c r="N39" s="45"/>
      <c r="O39" s="45"/>
      <c r="P39" s="45"/>
      <c r="Q39" s="45"/>
      <c r="R39" s="45"/>
      <c r="S39" s="45"/>
      <c r="T39" s="73"/>
    </row>
    <row r="40" spans="1:23" ht="17.25" customHeight="1" x14ac:dyDescent="0.25">
      <c r="A40" s="74" t="s">
        <v>213</v>
      </c>
      <c r="B40" s="85">
        <v>7.0199999999999999E-2</v>
      </c>
      <c r="C40" s="45"/>
      <c r="D40" s="45"/>
      <c r="E40" s="45"/>
      <c r="F40" s="45"/>
      <c r="G40" s="45"/>
      <c r="H40" s="45"/>
      <c r="I40" s="45"/>
      <c r="J40" s="45"/>
      <c r="K40" s="45"/>
      <c r="L40" s="45"/>
      <c r="M40" s="45"/>
      <c r="N40" s="45"/>
      <c r="O40" s="45"/>
      <c r="P40" s="45"/>
      <c r="Q40" s="45"/>
      <c r="R40" s="45"/>
      <c r="S40" s="45"/>
      <c r="T40" s="73"/>
    </row>
    <row r="41" spans="1:23" ht="17.25" customHeight="1" x14ac:dyDescent="0.25">
      <c r="A41" s="74" t="s">
        <v>214</v>
      </c>
      <c r="B41" s="87">
        <v>0</v>
      </c>
      <c r="C41" s="45"/>
      <c r="D41" s="45"/>
      <c r="E41" s="45"/>
      <c r="F41" s="45"/>
      <c r="G41" s="45"/>
      <c r="H41" s="45"/>
      <c r="I41" s="45"/>
      <c r="J41" s="45"/>
      <c r="K41" s="45"/>
      <c r="L41" s="45"/>
      <c r="M41" s="45"/>
      <c r="N41" s="45"/>
      <c r="O41" s="45"/>
      <c r="P41" s="45"/>
      <c r="Q41" s="45"/>
      <c r="R41" s="45"/>
      <c r="S41" s="45"/>
      <c r="T41" s="73"/>
    </row>
    <row r="42" spans="1:23" ht="17.25" customHeight="1" x14ac:dyDescent="0.25">
      <c r="A42" s="74" t="s">
        <v>215</v>
      </c>
      <c r="B42" s="88">
        <v>0.13</v>
      </c>
      <c r="C42" s="45"/>
      <c r="D42" s="45"/>
      <c r="E42" s="45"/>
      <c r="F42" s="45"/>
      <c r="G42" s="45"/>
      <c r="H42" s="45"/>
      <c r="I42" s="45"/>
      <c r="J42" s="45"/>
      <c r="K42" s="45"/>
      <c r="L42" s="45"/>
      <c r="M42" s="45"/>
      <c r="N42" s="45"/>
      <c r="O42" s="45"/>
      <c r="P42" s="45"/>
      <c r="Q42" s="45"/>
      <c r="R42" s="45"/>
      <c r="S42" s="45"/>
      <c r="T42" s="73"/>
    </row>
    <row r="43" spans="1:23" ht="17.25" customHeight="1" x14ac:dyDescent="0.25">
      <c r="A43" s="74" t="s">
        <v>216</v>
      </c>
      <c r="B43" s="85">
        <f>1-B41</f>
        <v>1</v>
      </c>
      <c r="C43" s="45"/>
      <c r="D43" s="45"/>
      <c r="E43" s="45"/>
      <c r="F43" s="45"/>
      <c r="G43" s="45"/>
      <c r="H43" s="45"/>
      <c r="I43" s="45"/>
      <c r="J43" s="45"/>
      <c r="K43" s="45"/>
      <c r="L43" s="45"/>
      <c r="M43" s="45"/>
      <c r="N43" s="45"/>
      <c r="O43" s="45"/>
      <c r="P43" s="45"/>
      <c r="Q43" s="45"/>
      <c r="R43" s="45"/>
      <c r="S43" s="45"/>
      <c r="T43" s="73"/>
    </row>
    <row r="44" spans="1:23" ht="17.25" customHeight="1" thickBot="1" x14ac:dyDescent="0.3">
      <c r="A44" s="89" t="s">
        <v>217</v>
      </c>
      <c r="B44" s="90">
        <v>0.13</v>
      </c>
      <c r="C44" s="91"/>
      <c r="D44" s="45"/>
      <c r="E44" s="45"/>
      <c r="F44" s="45"/>
      <c r="G44" s="45"/>
      <c r="H44" s="45"/>
      <c r="I44" s="45"/>
      <c r="J44" s="45"/>
      <c r="K44" s="45"/>
      <c r="L44" s="45"/>
      <c r="M44" s="45"/>
      <c r="N44" s="45"/>
      <c r="O44" s="45"/>
      <c r="P44" s="45"/>
      <c r="Q44" s="45"/>
      <c r="R44" s="45"/>
      <c r="S44" s="45"/>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254376.71933333334</v>
      </c>
      <c r="E65" s="109">
        <f t="shared" si="10"/>
        <v>254376.71933333334</v>
      </c>
      <c r="F65" s="109">
        <f t="shared" si="10"/>
        <v>254376.71933333334</v>
      </c>
      <c r="G65" s="109">
        <f t="shared" si="10"/>
        <v>254376.71933333334</v>
      </c>
      <c r="H65" s="109">
        <f t="shared" si="10"/>
        <v>254376.71933333334</v>
      </c>
      <c r="I65" s="109">
        <f t="shared" si="10"/>
        <v>254376.71933333334</v>
      </c>
      <c r="J65" s="109">
        <f t="shared" si="10"/>
        <v>254376.71933333334</v>
      </c>
      <c r="K65" s="109">
        <f t="shared" si="10"/>
        <v>254376.71933333334</v>
      </c>
      <c r="L65" s="109">
        <f t="shared" si="10"/>
        <v>254376.71933333334</v>
      </c>
      <c r="M65" s="109">
        <f t="shared" si="10"/>
        <v>254376.71933333334</v>
      </c>
      <c r="N65" s="109">
        <f t="shared" si="10"/>
        <v>254376.71933333334</v>
      </c>
      <c r="O65" s="109">
        <f t="shared" si="10"/>
        <v>254376.71933333334</v>
      </c>
      <c r="P65" s="109">
        <f t="shared" si="10"/>
        <v>254376.71933333334</v>
      </c>
      <c r="Q65" s="109">
        <f t="shared" si="10"/>
        <v>254376.71933333334</v>
      </c>
      <c r="R65" s="109">
        <f t="shared" si="10"/>
        <v>254376.71933333334</v>
      </c>
      <c r="S65" s="109">
        <f t="shared" si="10"/>
        <v>0</v>
      </c>
      <c r="T65" s="109">
        <f t="shared" si="10"/>
        <v>0</v>
      </c>
      <c r="U65" s="109">
        <f t="shared" si="10"/>
        <v>0</v>
      </c>
      <c r="V65" s="109">
        <f t="shared" si="10"/>
        <v>0</v>
      </c>
      <c r="W65" s="109">
        <f t="shared" si="10"/>
        <v>0</v>
      </c>
    </row>
    <row r="66" spans="1:23" ht="11.25" customHeight="1" x14ac:dyDescent="0.25">
      <c r="A66" s="74" t="s">
        <v>237</v>
      </c>
      <c r="B66" s="109">
        <f>IF(AND(B45&gt;$B$92,B45&lt;=$B$92+$B$27),B65,0)</f>
        <v>0</v>
      </c>
      <c r="C66" s="109">
        <f t="shared" ref="C66:W66" si="11">IF(AND(C45&gt;$B$92,C45&lt;=$B$92+$B$27),C65+B66,0)</f>
        <v>0</v>
      </c>
      <c r="D66" s="109">
        <f t="shared" si="11"/>
        <v>254376.71933333334</v>
      </c>
      <c r="E66" s="109">
        <f t="shared" si="11"/>
        <v>508753.43866666668</v>
      </c>
      <c r="F66" s="109">
        <f t="shared" si="11"/>
        <v>763130.15800000005</v>
      </c>
      <c r="G66" s="109">
        <f t="shared" si="11"/>
        <v>1017506.8773333334</v>
      </c>
      <c r="H66" s="109">
        <f t="shared" si="11"/>
        <v>1271883.5966666667</v>
      </c>
      <c r="I66" s="109">
        <f t="shared" si="11"/>
        <v>1526260.3160000001</v>
      </c>
      <c r="J66" s="109">
        <f t="shared" si="11"/>
        <v>1780637.0353333335</v>
      </c>
      <c r="K66" s="109">
        <f t="shared" si="11"/>
        <v>2035013.754666667</v>
      </c>
      <c r="L66" s="109">
        <f t="shared" si="11"/>
        <v>2289390.4740000004</v>
      </c>
      <c r="M66" s="109">
        <f t="shared" si="11"/>
        <v>2543767.1933333338</v>
      </c>
      <c r="N66" s="109">
        <f t="shared" si="11"/>
        <v>2798143.9126666673</v>
      </c>
      <c r="O66" s="109">
        <f t="shared" si="11"/>
        <v>3052520.6320000007</v>
      </c>
      <c r="P66" s="109">
        <f t="shared" si="11"/>
        <v>3306897.3513333341</v>
      </c>
      <c r="Q66" s="109">
        <f t="shared" si="11"/>
        <v>3561274.0706666675</v>
      </c>
      <c r="R66" s="109">
        <f t="shared" si="11"/>
        <v>3815650.790000001</v>
      </c>
      <c r="S66" s="109">
        <f t="shared" si="11"/>
        <v>0</v>
      </c>
      <c r="T66" s="109">
        <f t="shared" si="11"/>
        <v>0</v>
      </c>
      <c r="U66" s="109">
        <f t="shared" si="11"/>
        <v>0</v>
      </c>
      <c r="V66" s="109">
        <f t="shared" si="11"/>
        <v>0</v>
      </c>
      <c r="W66" s="109">
        <f t="shared" si="11"/>
        <v>0</v>
      </c>
    </row>
    <row r="67" spans="1:23" ht="25.5" customHeight="1" x14ac:dyDescent="0.25">
      <c r="A67" s="110" t="s">
        <v>238</v>
      </c>
      <c r="B67" s="106">
        <f t="shared" ref="B67:W67" si="12">B64-B65</f>
        <v>0</v>
      </c>
      <c r="C67" s="106">
        <f t="shared" si="12"/>
        <v>1867174.4212495829</v>
      </c>
      <c r="D67" s="106">
        <f>D64-D65</f>
        <v>1743653.9051293565</v>
      </c>
      <c r="E67" s="106">
        <f t="shared" si="12"/>
        <v>1939379.8394986358</v>
      </c>
      <c r="F67" s="106">
        <f t="shared" si="12"/>
        <v>2154580.1173012904</v>
      </c>
      <c r="G67" s="106">
        <f t="shared" si="12"/>
        <v>2391219.9024088089</v>
      </c>
      <c r="H67" s="106">
        <f t="shared" si="12"/>
        <v>2651465.0762044918</v>
      </c>
      <c r="I67" s="106">
        <f t="shared" si="12"/>
        <v>2937702.9477602155</v>
      </c>
      <c r="J67" s="106">
        <f t="shared" si="12"/>
        <v>3252565.1188529739</v>
      </c>
      <c r="K67" s="106">
        <f t="shared" si="12"/>
        <v>3598952.7295500915</v>
      </c>
      <c r="L67" s="106">
        <f t="shared" si="12"/>
        <v>3980064.3338663378</v>
      </c>
      <c r="M67" s="106">
        <f t="shared" si="12"/>
        <v>4399426.6812851345</v>
      </c>
      <c r="N67" s="106">
        <f t="shared" si="12"/>
        <v>4860928.7090067063</v>
      </c>
      <c r="O67" s="106">
        <f t="shared" si="12"/>
        <v>5368859.0819333354</v>
      </c>
      <c r="P67" s="106">
        <f t="shared" si="12"/>
        <v>5927947.6529529486</v>
      </c>
      <c r="Q67" s="106">
        <f t="shared" si="12"/>
        <v>6543411.2553981757</v>
      </c>
      <c r="R67" s="106">
        <f t="shared" si="12"/>
        <v>7221004.283039012</v>
      </c>
      <c r="S67" s="106">
        <f t="shared" si="12"/>
        <v>8221451.2803890575</v>
      </c>
      <c r="T67" s="106">
        <f t="shared" si="12"/>
        <v>9043001.7839576229</v>
      </c>
      <c r="U67" s="106">
        <f t="shared" si="12"/>
        <v>9947758.8199048545</v>
      </c>
      <c r="V67" s="106">
        <f t="shared" si="12"/>
        <v>10944247.351953603</v>
      </c>
      <c r="W67" s="106">
        <f t="shared" si="12"/>
        <v>12041874.222044155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1743653.9051293565</v>
      </c>
      <c r="E69" s="105">
        <f>E67+E68</f>
        <v>1939379.8394986358</v>
      </c>
      <c r="F69" s="105">
        <f t="shared" ref="F69:W69" si="14">F67-F68</f>
        <v>2154580.1173012904</v>
      </c>
      <c r="G69" s="105">
        <f t="shared" si="14"/>
        <v>2391219.9024088089</v>
      </c>
      <c r="H69" s="105">
        <f t="shared" si="14"/>
        <v>2651465.0762044918</v>
      </c>
      <c r="I69" s="105">
        <f t="shared" si="14"/>
        <v>2937702.9477602155</v>
      </c>
      <c r="J69" s="105">
        <f t="shared" si="14"/>
        <v>3252565.1188529739</v>
      </c>
      <c r="K69" s="105">
        <f t="shared" si="14"/>
        <v>3598952.7295500915</v>
      </c>
      <c r="L69" s="105">
        <f t="shared" si="14"/>
        <v>3980064.3338663378</v>
      </c>
      <c r="M69" s="105">
        <f t="shared" si="14"/>
        <v>4399426.6812851345</v>
      </c>
      <c r="N69" s="105">
        <f t="shared" si="14"/>
        <v>4860928.7090067063</v>
      </c>
      <c r="O69" s="105">
        <f t="shared" si="14"/>
        <v>5368859.0819333354</v>
      </c>
      <c r="P69" s="105">
        <f t="shared" si="14"/>
        <v>5927947.6529529486</v>
      </c>
      <c r="Q69" s="105">
        <f t="shared" si="14"/>
        <v>6543411.2553981757</v>
      </c>
      <c r="R69" s="105">
        <f t="shared" si="14"/>
        <v>7221004.283039012</v>
      </c>
      <c r="S69" s="105">
        <f t="shared" si="14"/>
        <v>8221451.2803890575</v>
      </c>
      <c r="T69" s="105">
        <f t="shared" si="14"/>
        <v>9043001.7839576229</v>
      </c>
      <c r="U69" s="105">
        <f t="shared" si="14"/>
        <v>9947758.8199048545</v>
      </c>
      <c r="V69" s="105">
        <f t="shared" si="14"/>
        <v>10944247.351953603</v>
      </c>
      <c r="W69" s="105">
        <f t="shared" si="14"/>
        <v>12041874.222044155</v>
      </c>
    </row>
    <row r="70" spans="1:23" ht="12" customHeight="1" x14ac:dyDescent="0.25">
      <c r="A70" s="74" t="s">
        <v>208</v>
      </c>
      <c r="B70" s="102">
        <f t="shared" ref="B70:W70" si="15">-IF(B69&gt;0, B69*$B$35, 0)</f>
        <v>0</v>
      </c>
      <c r="C70" s="102">
        <f t="shared" si="15"/>
        <v>-373434.88424991659</v>
      </c>
      <c r="D70" s="102">
        <f t="shared" si="15"/>
        <v>-348730.78102587134</v>
      </c>
      <c r="E70" s="102">
        <f t="shared" si="15"/>
        <v>-387875.96789972717</v>
      </c>
      <c r="F70" s="102">
        <f t="shared" si="15"/>
        <v>-430916.02346025809</v>
      </c>
      <c r="G70" s="102">
        <f t="shared" si="15"/>
        <v>-478243.9804817618</v>
      </c>
      <c r="H70" s="102">
        <f t="shared" si="15"/>
        <v>-530293.01524089836</v>
      </c>
      <c r="I70" s="102">
        <f t="shared" si="15"/>
        <v>-587540.58955204312</v>
      </c>
      <c r="J70" s="102">
        <f t="shared" si="15"/>
        <v>-650513.02377059485</v>
      </c>
      <c r="K70" s="102">
        <f t="shared" si="15"/>
        <v>-719790.54591001838</v>
      </c>
      <c r="L70" s="102">
        <f t="shared" si="15"/>
        <v>-796012.86677326763</v>
      </c>
      <c r="M70" s="102">
        <f t="shared" si="15"/>
        <v>-879885.336257027</v>
      </c>
      <c r="N70" s="102">
        <f t="shared" si="15"/>
        <v>-972185.7418013413</v>
      </c>
      <c r="O70" s="102">
        <f t="shared" si="15"/>
        <v>-1073771.8163866671</v>
      </c>
      <c r="P70" s="102">
        <f t="shared" si="15"/>
        <v>-1185589.5305905899</v>
      </c>
      <c r="Q70" s="102">
        <f t="shared" si="15"/>
        <v>-1308682.2510796352</v>
      </c>
      <c r="R70" s="102">
        <f t="shared" si="15"/>
        <v>-1444200.8566078024</v>
      </c>
      <c r="S70" s="102">
        <f t="shared" si="15"/>
        <v>-1644290.2560778116</v>
      </c>
      <c r="T70" s="102">
        <f t="shared" si="15"/>
        <v>-1808600.3567915247</v>
      </c>
      <c r="U70" s="102">
        <f t="shared" si="15"/>
        <v>-1989551.763980971</v>
      </c>
      <c r="V70" s="102">
        <f t="shared" si="15"/>
        <v>-2188849.4703907208</v>
      </c>
      <c r="W70" s="102">
        <f t="shared" si="15"/>
        <v>-2408374.8444088311</v>
      </c>
    </row>
    <row r="71" spans="1:23" ht="12.75" customHeight="1" thickBot="1" x14ac:dyDescent="0.3">
      <c r="A71" s="111" t="s">
        <v>241</v>
      </c>
      <c r="B71" s="112">
        <f t="shared" ref="B71:W71" si="16">B69+B70</f>
        <v>0</v>
      </c>
      <c r="C71" s="112">
        <f>C69+C70</f>
        <v>1493739.5369996664</v>
      </c>
      <c r="D71" s="112">
        <f t="shared" si="16"/>
        <v>1394923.1241034851</v>
      </c>
      <c r="E71" s="112">
        <f t="shared" si="16"/>
        <v>1551503.8715989087</v>
      </c>
      <c r="F71" s="112">
        <f t="shared" si="16"/>
        <v>1723664.0938410324</v>
      </c>
      <c r="G71" s="112">
        <f t="shared" si="16"/>
        <v>1912975.9219270472</v>
      </c>
      <c r="H71" s="112">
        <f t="shared" si="16"/>
        <v>2121172.0609635934</v>
      </c>
      <c r="I71" s="112">
        <f t="shared" si="16"/>
        <v>2350162.3582081725</v>
      </c>
      <c r="J71" s="112">
        <f t="shared" si="16"/>
        <v>2602052.0950823789</v>
      </c>
      <c r="K71" s="112">
        <f t="shared" si="16"/>
        <v>2879162.1836400731</v>
      </c>
      <c r="L71" s="112">
        <f t="shared" si="16"/>
        <v>3184051.46709307</v>
      </c>
      <c r="M71" s="112">
        <f t="shared" si="16"/>
        <v>3519541.3450281075</v>
      </c>
      <c r="N71" s="112">
        <f t="shared" si="16"/>
        <v>3888742.9672053652</v>
      </c>
      <c r="O71" s="112">
        <f t="shared" si="16"/>
        <v>4295087.2655466683</v>
      </c>
      <c r="P71" s="112">
        <f t="shared" si="16"/>
        <v>4742358.1223623585</v>
      </c>
      <c r="Q71" s="112">
        <f t="shared" si="16"/>
        <v>5234729.0043185409</v>
      </c>
      <c r="R71" s="112">
        <f t="shared" si="16"/>
        <v>5776803.4264312098</v>
      </c>
      <c r="S71" s="112">
        <f t="shared" si="16"/>
        <v>6577161.0243112464</v>
      </c>
      <c r="T71" s="112">
        <f t="shared" si="16"/>
        <v>7234401.4271660987</v>
      </c>
      <c r="U71" s="112">
        <f t="shared" si="16"/>
        <v>7958207.0559238838</v>
      </c>
      <c r="V71" s="112">
        <f t="shared" si="16"/>
        <v>8755397.881562883</v>
      </c>
      <c r="W71" s="112">
        <f t="shared" si="16"/>
        <v>9633499.3776353244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1743653.9051293565</v>
      </c>
      <c r="E74" s="106">
        <f t="shared" si="18"/>
        <v>1939379.8394986358</v>
      </c>
      <c r="F74" s="106">
        <f t="shared" si="18"/>
        <v>2154580.1173012904</v>
      </c>
      <c r="G74" s="106">
        <f t="shared" si="18"/>
        <v>2391219.9024088089</v>
      </c>
      <c r="H74" s="106">
        <f t="shared" si="18"/>
        <v>2651465.0762044918</v>
      </c>
      <c r="I74" s="106">
        <f t="shared" si="18"/>
        <v>2937702.9477602155</v>
      </c>
      <c r="J74" s="106">
        <f t="shared" si="18"/>
        <v>3252565.1188529739</v>
      </c>
      <c r="K74" s="106">
        <f t="shared" si="18"/>
        <v>3598952.7295500915</v>
      </c>
      <c r="L74" s="106">
        <f t="shared" si="18"/>
        <v>3980064.3338663378</v>
      </c>
      <c r="M74" s="106">
        <f t="shared" si="18"/>
        <v>4399426.6812851345</v>
      </c>
      <c r="N74" s="106">
        <f t="shared" si="18"/>
        <v>4860928.7090067063</v>
      </c>
      <c r="O74" s="106">
        <f t="shared" si="18"/>
        <v>5368859.0819333354</v>
      </c>
      <c r="P74" s="106">
        <f t="shared" si="18"/>
        <v>5927947.6529529486</v>
      </c>
      <c r="Q74" s="106">
        <f t="shared" si="18"/>
        <v>6543411.2553981757</v>
      </c>
      <c r="R74" s="106">
        <f t="shared" si="18"/>
        <v>7221004.283039012</v>
      </c>
      <c r="S74" s="106">
        <f t="shared" si="18"/>
        <v>8221451.2803890575</v>
      </c>
      <c r="T74" s="106">
        <f t="shared" si="18"/>
        <v>9043001.7839576229</v>
      </c>
      <c r="U74" s="106">
        <f t="shared" si="18"/>
        <v>9947758.8199048545</v>
      </c>
      <c r="V74" s="106">
        <f t="shared" si="18"/>
        <v>10944247.351953603</v>
      </c>
      <c r="W74" s="106">
        <f t="shared" si="18"/>
        <v>12041874.222044155</v>
      </c>
    </row>
    <row r="75" spans="1:23" ht="12" customHeight="1" x14ac:dyDescent="0.25">
      <c r="A75" s="74" t="s">
        <v>236</v>
      </c>
      <c r="B75" s="102">
        <f t="shared" ref="B75:W75" si="19">B65</f>
        <v>0</v>
      </c>
      <c r="C75" s="102">
        <f t="shared" si="19"/>
        <v>0</v>
      </c>
      <c r="D75" s="102">
        <f t="shared" si="19"/>
        <v>254376.71933333334</v>
      </c>
      <c r="E75" s="102">
        <f t="shared" si="19"/>
        <v>254376.71933333334</v>
      </c>
      <c r="F75" s="102">
        <f t="shared" si="19"/>
        <v>254376.71933333334</v>
      </c>
      <c r="G75" s="102">
        <f t="shared" si="19"/>
        <v>254376.71933333334</v>
      </c>
      <c r="H75" s="102">
        <f t="shared" si="19"/>
        <v>254376.71933333334</v>
      </c>
      <c r="I75" s="102">
        <f t="shared" si="19"/>
        <v>254376.71933333334</v>
      </c>
      <c r="J75" s="102">
        <f t="shared" si="19"/>
        <v>254376.71933333334</v>
      </c>
      <c r="K75" s="102">
        <f t="shared" si="19"/>
        <v>254376.71933333334</v>
      </c>
      <c r="L75" s="102">
        <f t="shared" si="19"/>
        <v>254376.71933333334</v>
      </c>
      <c r="M75" s="102">
        <f t="shared" si="19"/>
        <v>254376.71933333334</v>
      </c>
      <c r="N75" s="102">
        <f t="shared" si="19"/>
        <v>254376.71933333334</v>
      </c>
      <c r="O75" s="102">
        <f t="shared" si="19"/>
        <v>254376.71933333334</v>
      </c>
      <c r="P75" s="102">
        <f t="shared" si="19"/>
        <v>254376.71933333334</v>
      </c>
      <c r="Q75" s="102">
        <f t="shared" si="19"/>
        <v>254376.71933333334</v>
      </c>
      <c r="R75" s="102">
        <f t="shared" si="19"/>
        <v>254376.71933333334</v>
      </c>
      <c r="S75" s="102">
        <f t="shared" si="19"/>
        <v>0</v>
      </c>
      <c r="T75" s="102">
        <f t="shared" si="19"/>
        <v>0</v>
      </c>
      <c r="U75" s="102">
        <f t="shared" si="19"/>
        <v>0</v>
      </c>
      <c r="V75" s="102">
        <f t="shared" si="19"/>
        <v>0</v>
      </c>
      <c r="W75" s="102">
        <f t="shared" si="19"/>
        <v>0</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-348730.78102587134</v>
      </c>
      <c r="E77" s="109">
        <f>IF(SUM($B$70:E70)+SUM($B$77:D77)&gt;0,0,SUM($B$70:E70)-SUM($B$77:D77))</f>
        <v>-387875.96789972717</v>
      </c>
      <c r="F77" s="109">
        <f>IF(SUM($B$70:F70)+SUM($B$77:E77)&gt;0,0,SUM($B$70:F70)-SUM($B$77:E77))</f>
        <v>-430916.02346025803</v>
      </c>
      <c r="G77" s="109">
        <f>IF(SUM($B$70:G70)+SUM($B$77:F77)&gt;0,0,SUM($B$70:G70)-SUM($B$77:F77))</f>
        <v>-478243.98048176174</v>
      </c>
      <c r="H77" s="109">
        <f>IF(SUM($B$70:H70)+SUM($B$77:G77)&gt;0,0,SUM($B$70:H70)-SUM($B$77:G77))</f>
        <v>-530293.01524089836</v>
      </c>
      <c r="I77" s="109">
        <f>IF(SUM($B$70:I70)+SUM($B$77:H77)&gt;0,0,SUM($B$70:I70)-SUM($B$77:H77))</f>
        <v>-587540.58955204301</v>
      </c>
      <c r="J77" s="109">
        <f>IF(SUM($B$70:J70)+SUM($B$77:I77)&gt;0,0,SUM($B$70:J70)-SUM($B$77:I77))</f>
        <v>-650513.02377059497</v>
      </c>
      <c r="K77" s="109">
        <f>IF(SUM($B$70:K70)+SUM($B$77:J77)&gt;0,0,SUM($B$70:K70)-SUM($B$77:J77))</f>
        <v>-719790.5459100185</v>
      </c>
      <c r="L77" s="109">
        <f>IF(SUM($B$70:L70)+SUM($B$77:K77)&gt;0,0,SUM($B$70:L70)-SUM($B$77:K77))</f>
        <v>-796012.86677326728</v>
      </c>
      <c r="M77" s="109">
        <f>IF(SUM($B$70:M70)+SUM($B$77:L77)&gt;0,0,SUM($B$70:M70)-SUM($B$77:L77))</f>
        <v>-879885.33625702746</v>
      </c>
      <c r="N77" s="109">
        <f>IF(SUM($B$70:N70)+SUM($B$77:M77)&gt;0,0,SUM($B$70:N70)-SUM($B$77:M77))</f>
        <v>-972185.74180134106</v>
      </c>
      <c r="O77" s="109">
        <f>IF(SUM($B$70:O70)+SUM($B$77:N77)&gt;0,0,SUM($B$70:O70)-SUM($B$77:N77))</f>
        <v>-1073771.8163866671</v>
      </c>
      <c r="P77" s="109">
        <f>IF(SUM($B$70:P70)+SUM($B$77:O77)&gt;0,0,SUM($B$70:P70)-SUM($B$77:O77))</f>
        <v>-1185589.5305905901</v>
      </c>
      <c r="Q77" s="109">
        <f>IF(SUM($B$70:Q70)+SUM($B$77:P77)&gt;0,0,SUM($B$70:Q70)-SUM($B$77:P77))</f>
        <v>-1308682.2510796357</v>
      </c>
      <c r="R77" s="109">
        <f>IF(SUM($B$70:R70)+SUM($B$77:Q77)&gt;0,0,SUM($B$70:R70)-SUM($B$77:Q77))</f>
        <v>-1444200.8566078022</v>
      </c>
      <c r="S77" s="109">
        <f>IF(SUM($B$70:S70)+SUM($B$77:R77)&gt;0,0,SUM($B$70:S70)-SUM($B$77:R77))</f>
        <v>-1644290.2560778111</v>
      </c>
      <c r="T77" s="109">
        <f>IF(SUM($B$70:T70)+SUM($B$77:S77)&gt;0,0,SUM($B$70:T70)-SUM($B$77:S77))</f>
        <v>-1808600.3567915242</v>
      </c>
      <c r="U77" s="109">
        <f>IF(SUM($B$70:U70)+SUM($B$77:T77)&gt;0,0,SUM($B$70:U70)-SUM($B$77:T77))</f>
        <v>-1989551.7639809716</v>
      </c>
      <c r="V77" s="109">
        <f>IF(SUM($B$70:V70)+SUM($B$77:U77)&gt;0,0,SUM($B$70:V70)-SUM($B$77:U77))</f>
        <v>-2188849.4703907222</v>
      </c>
      <c r="W77" s="109">
        <f>IF(SUM($B$70:W70)+SUM($B$77:V77)&gt;0,0,SUM($B$70:W70)-SUM($B$77:V77))</f>
        <v>-2408374.8444088325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1636179.3317610319</v>
      </c>
      <c r="E82" s="106">
        <f t="shared" si="24"/>
        <v>1786309.0088389223</v>
      </c>
      <c r="F82" s="106">
        <f t="shared" si="24"/>
        <v>1956521.7967377084</v>
      </c>
      <c r="G82" s="106">
        <f t="shared" si="24"/>
        <v>2143689.6740932371</v>
      </c>
      <c r="H82" s="106">
        <f t="shared" si="24"/>
        <v>2349525.2742609666</v>
      </c>
      <c r="I82" s="106">
        <f t="shared" si="24"/>
        <v>2575916.3017295417</v>
      </c>
      <c r="J82" s="106">
        <f t="shared" si="24"/>
        <v>2824943.6086500445</v>
      </c>
      <c r="K82" s="106">
        <f t="shared" si="24"/>
        <v>3098901.1532473029</v>
      </c>
      <c r="L82" s="106">
        <f t="shared" si="24"/>
        <v>3400318.0373383872</v>
      </c>
      <c r="M82" s="106">
        <f t="shared" si="24"/>
        <v>3731982.8409631685</v>
      </c>
      <c r="N82" s="106">
        <f t="shared" si="24"/>
        <v>4096970.495110149</v>
      </c>
      <c r="O82" s="106">
        <f t="shared" si="24"/>
        <v>4498671.958930946</v>
      </c>
      <c r="P82" s="106">
        <f t="shared" si="24"/>
        <v>4940826.9959373381</v>
      </c>
      <c r="Q82" s="106">
        <f t="shared" si="24"/>
        <v>5427560.3747509588</v>
      </c>
      <c r="R82" s="106">
        <f t="shared" si="24"/>
        <v>5963421.8543440672</v>
      </c>
      <c r="S82" s="106">
        <f t="shared" si="24"/>
        <v>6502555.007853183</v>
      </c>
      <c r="T82" s="106">
        <f t="shared" si="24"/>
        <v>7152247.3881528499</v>
      </c>
      <c r="U82" s="106">
        <f t="shared" si="24"/>
        <v>7867732.3636727678</v>
      </c>
      <c r="V82" s="106">
        <f t="shared" si="24"/>
        <v>8655750.0397016145</v>
      </c>
      <c r="W82" s="106">
        <f t="shared" si="24"/>
        <v>9523737.701969875</v>
      </c>
    </row>
    <row r="83" spans="1:23" ht="12" customHeight="1" x14ac:dyDescent="0.25">
      <c r="A83" s="94" t="s">
        <v>248</v>
      </c>
      <c r="B83" s="106">
        <f>SUM($B$82:B82)</f>
        <v>0</v>
      </c>
      <c r="C83" s="106">
        <f>SUM(B82:C82)</f>
        <v>977375.2548747079</v>
      </c>
      <c r="D83" s="106">
        <f>SUM(B82:D82)</f>
        <v>2613554.5866357395</v>
      </c>
      <c r="E83" s="106">
        <f>SUM($B$82:E82)</f>
        <v>4399863.5954746623</v>
      </c>
      <c r="F83" s="106">
        <f>SUM($B$82:F82)</f>
        <v>6356385.3922123704</v>
      </c>
      <c r="G83" s="106">
        <f>SUM($B$82:G82)</f>
        <v>8500075.0663056076</v>
      </c>
      <c r="H83" s="106">
        <f>SUM($B$82:H82)</f>
        <v>10849600.340566574</v>
      </c>
      <c r="I83" s="106">
        <f>SUM($B$82:I82)</f>
        <v>13425516.642296115</v>
      </c>
      <c r="J83" s="106">
        <f>SUM($B$82:J82)</f>
        <v>16250460.25094616</v>
      </c>
      <c r="K83" s="106">
        <f>SUM($B$82:K82)</f>
        <v>19349361.404193465</v>
      </c>
      <c r="L83" s="106">
        <f>SUM($B$82:L82)</f>
        <v>22749679.441531852</v>
      </c>
      <c r="M83" s="106">
        <f>SUM($B$82:M82)</f>
        <v>26481662.282495022</v>
      </c>
      <c r="N83" s="106">
        <f>SUM($B$82:N82)</f>
        <v>30578632.777605172</v>
      </c>
      <c r="O83" s="106">
        <f>SUM($B$82:O82)</f>
        <v>35077304.736536115</v>
      </c>
      <c r="P83" s="106">
        <f>SUM($B$82:P82)</f>
        <v>40018131.732473455</v>
      </c>
      <c r="Q83" s="106">
        <f>SUM($B$82:Q82)</f>
        <v>45445692.107224412</v>
      </c>
      <c r="R83" s="106">
        <f>SUM($B$82:R82)</f>
        <v>51409113.961568482</v>
      </c>
      <c r="S83" s="106">
        <f>SUM($B$82:S82)</f>
        <v>57911668.969421662</v>
      </c>
      <c r="T83" s="106">
        <f>SUM($B$82:T82)</f>
        <v>65063916.357574515</v>
      </c>
      <c r="U83" s="106">
        <f>SUM($B$82:U82)</f>
        <v>72931648.721247286</v>
      </c>
      <c r="V83" s="106">
        <f>SUM($B$82:V82)</f>
        <v>81587398.760948896</v>
      </c>
      <c r="W83" s="106">
        <f>SUM($B$82:W82)</f>
        <v>91111136.462918773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1447946.3112929487</v>
      </c>
      <c r="E85" s="106">
        <f t="shared" si="26"/>
        <v>1398941.975752935</v>
      </c>
      <c r="F85" s="106">
        <f t="shared" si="26"/>
        <v>1355967.7487289177</v>
      </c>
      <c r="G85" s="106">
        <f t="shared" si="26"/>
        <v>1314765.0234542822</v>
      </c>
      <c r="H85" s="106">
        <f t="shared" si="26"/>
        <v>1275228.1874869692</v>
      </c>
      <c r="I85" s="106">
        <f t="shared" si="26"/>
        <v>1237260.3248377547</v>
      </c>
      <c r="J85" s="106">
        <f t="shared" si="26"/>
        <v>1200772.3488393375</v>
      </c>
      <c r="K85" s="106">
        <f t="shared" si="26"/>
        <v>1165682.2292964251</v>
      </c>
      <c r="L85" s="106">
        <f t="shared" si="26"/>
        <v>1131914.3033069726</v>
      </c>
      <c r="M85" s="106">
        <f t="shared" si="26"/>
        <v>1099398.6603543847</v>
      </c>
      <c r="N85" s="106">
        <f t="shared" si="26"/>
        <v>1068070.5933415694</v>
      </c>
      <c r="O85" s="106">
        <f t="shared" si="26"/>
        <v>1037870.108186067</v>
      </c>
      <c r="P85" s="106">
        <f t="shared" si="26"/>
        <v>1008741.4854353068</v>
      </c>
      <c r="Q85" s="106">
        <f t="shared" si="26"/>
        <v>980632.88810464134</v>
      </c>
      <c r="R85" s="106">
        <f t="shared" si="26"/>
        <v>953496.0105993544</v>
      </c>
      <c r="S85" s="106">
        <f t="shared" si="26"/>
        <v>920087.09421927214</v>
      </c>
      <c r="T85" s="106">
        <f t="shared" si="26"/>
        <v>895589.49045037886</v>
      </c>
      <c r="U85" s="106">
        <f t="shared" si="26"/>
        <v>871841.61574551289</v>
      </c>
      <c r="V85" s="106">
        <f t="shared" si="26"/>
        <v>848817.41288183711</v>
      </c>
      <c r="W85" s="106">
        <f t="shared" si="26"/>
        <v>826491.81334240455</v>
      </c>
    </row>
    <row r="86" spans="1:23" ht="21.75" customHeight="1" x14ac:dyDescent="0.25">
      <c r="A86" s="110" t="s">
        <v>251</v>
      </c>
      <c r="B86" s="106">
        <f>SUM(B85)</f>
        <v>0</v>
      </c>
      <c r="C86" s="106">
        <f t="shared" ref="C86:W86" si="27">C85+B86</f>
        <v>977375.2548747079</v>
      </c>
      <c r="D86" s="106">
        <f t="shared" si="27"/>
        <v>2425321.5661676563</v>
      </c>
      <c r="E86" s="106">
        <f t="shared" si="27"/>
        <v>3824263.5419205911</v>
      </c>
      <c r="F86" s="106">
        <f t="shared" si="27"/>
        <v>5180231.2906495091</v>
      </c>
      <c r="G86" s="106">
        <f t="shared" si="27"/>
        <v>6494996.3141037915</v>
      </c>
      <c r="H86" s="106">
        <f t="shared" si="27"/>
        <v>7770224.5015907604</v>
      </c>
      <c r="I86" s="106">
        <f t="shared" si="27"/>
        <v>9007484.8264285158</v>
      </c>
      <c r="J86" s="106">
        <f t="shared" si="27"/>
        <v>10208257.175267853</v>
      </c>
      <c r="K86" s="106">
        <f t="shared" si="27"/>
        <v>11373939.404564278</v>
      </c>
      <c r="L86" s="106">
        <f t="shared" si="27"/>
        <v>12505853.707871251</v>
      </c>
      <c r="M86" s="106">
        <f t="shared" si="27"/>
        <v>13605252.368225636</v>
      </c>
      <c r="N86" s="106">
        <f t="shared" si="27"/>
        <v>14673322.961567204</v>
      </c>
      <c r="O86" s="106">
        <f t="shared" si="27"/>
        <v>15711193.069753271</v>
      </c>
      <c r="P86" s="106">
        <f t="shared" si="27"/>
        <v>16719934.555188578</v>
      </c>
      <c r="Q86" s="106">
        <f t="shared" si="27"/>
        <v>17700567.443293218</v>
      </c>
      <c r="R86" s="106">
        <f t="shared" si="27"/>
        <v>18654063.453892574</v>
      </c>
      <c r="S86" s="106">
        <f t="shared" si="27"/>
        <v>19574150.548111845</v>
      </c>
      <c r="T86" s="106">
        <f t="shared" si="27"/>
        <v>20469740.038562223</v>
      </c>
      <c r="U86" s="106">
        <f t="shared" si="27"/>
        <v>21341581.654307738</v>
      </c>
      <c r="V86" s="106">
        <f t="shared" si="27"/>
        <v>22190399.067189574</v>
      </c>
      <c r="W86" s="106">
        <f t="shared" si="27"/>
        <v>23016890.880531978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1A0D4-6CDF-4EFB-ACF6-B50C8778536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52" sqref="I52:J52"/>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2" max="13" width="11.5703125" bestFit="1" customWidth="1"/>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4" t="str">
        <f>'1. паспорт местоположение'!$A$5:$C$5</f>
        <v>Год раскрытия информации: 2025 год</v>
      </c>
      <c r="B5" s="214"/>
      <c r="C5" s="214"/>
      <c r="D5" s="214"/>
      <c r="E5" s="214"/>
      <c r="F5" s="214"/>
      <c r="G5" s="214"/>
      <c r="H5" s="214"/>
      <c r="I5" s="214"/>
      <c r="J5" s="214"/>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15" t="s">
        <v>3</v>
      </c>
      <c r="B7" s="215"/>
      <c r="C7" s="215"/>
      <c r="D7" s="215"/>
      <c r="E7" s="215"/>
      <c r="F7" s="215"/>
      <c r="G7" s="215"/>
      <c r="H7" s="215"/>
      <c r="I7" s="215"/>
      <c r="J7" s="215"/>
    </row>
    <row r="8" spans="1:40" x14ac:dyDescent="0.25">
      <c r="A8" s="253"/>
      <c r="B8" s="253"/>
      <c r="C8" s="253"/>
      <c r="D8" s="253"/>
      <c r="E8" s="253"/>
      <c r="F8" s="253"/>
      <c r="G8" s="253"/>
      <c r="H8" s="253"/>
      <c r="I8" s="253"/>
      <c r="J8" s="253"/>
    </row>
    <row r="9" spans="1:40" x14ac:dyDescent="0.25">
      <c r="A9" s="216" t="s">
        <v>4</v>
      </c>
      <c r="B9" s="216"/>
      <c r="C9" s="216"/>
      <c r="D9" s="216"/>
      <c r="E9" s="216"/>
      <c r="F9" s="216"/>
      <c r="G9" s="216"/>
      <c r="H9" s="216"/>
      <c r="I9" s="216"/>
      <c r="J9" s="216"/>
    </row>
    <row r="10" spans="1:40" x14ac:dyDescent="0.25">
      <c r="A10" s="211" t="s">
        <v>5</v>
      </c>
      <c r="B10" s="211"/>
      <c r="C10" s="211"/>
      <c r="D10" s="211"/>
      <c r="E10" s="211"/>
      <c r="F10" s="211"/>
      <c r="G10" s="211"/>
      <c r="H10" s="211"/>
      <c r="I10" s="211"/>
      <c r="J10" s="211"/>
    </row>
    <row r="11" spans="1:40" x14ac:dyDescent="0.25">
      <c r="A11" s="253"/>
      <c r="B11" s="253"/>
      <c r="C11" s="253"/>
      <c r="D11" s="253"/>
      <c r="E11" s="253"/>
      <c r="F11" s="253"/>
      <c r="G11" s="253"/>
      <c r="H11" s="253"/>
      <c r="I11" s="253"/>
      <c r="J11" s="253"/>
    </row>
    <row r="12" spans="1:40" x14ac:dyDescent="0.25">
      <c r="A12" s="216" t="str">
        <f>'1. паспорт местоположение'!$A$12</f>
        <v>O_СГЭС_9</v>
      </c>
      <c r="B12" s="216"/>
      <c r="C12" s="216"/>
      <c r="D12" s="216"/>
      <c r="E12" s="216"/>
      <c r="F12" s="216"/>
      <c r="G12" s="216"/>
      <c r="H12" s="216"/>
      <c r="I12" s="216"/>
      <c r="J12" s="216"/>
    </row>
    <row r="13" spans="1:40" x14ac:dyDescent="0.25">
      <c r="A13" s="211" t="s">
        <v>7</v>
      </c>
      <c r="B13" s="211"/>
      <c r="C13" s="211"/>
      <c r="D13" s="211"/>
      <c r="E13" s="211"/>
      <c r="F13" s="211"/>
      <c r="G13" s="211"/>
      <c r="H13" s="211"/>
      <c r="I13" s="211"/>
      <c r="J13" s="211"/>
    </row>
    <row r="14" spans="1:40" x14ac:dyDescent="0.25">
      <c r="A14" s="211"/>
      <c r="B14" s="211"/>
      <c r="C14" s="211"/>
      <c r="D14" s="211"/>
      <c r="E14" s="211"/>
      <c r="F14" s="211"/>
      <c r="G14" s="211"/>
      <c r="H14" s="211"/>
      <c r="I14" s="211"/>
      <c r="J14" s="211"/>
    </row>
    <row r="15" spans="1:40" x14ac:dyDescent="0.25">
      <c r="A15" s="210"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10"/>
      <c r="C15" s="210"/>
      <c r="D15" s="210"/>
      <c r="E15" s="210"/>
      <c r="F15" s="210"/>
      <c r="G15" s="210"/>
      <c r="H15" s="210"/>
      <c r="I15" s="210"/>
      <c r="J15" s="210"/>
    </row>
    <row r="16" spans="1:40" x14ac:dyDescent="0.25">
      <c r="A16" s="211" t="s">
        <v>8</v>
      </c>
      <c r="B16" s="211"/>
      <c r="C16" s="211"/>
      <c r="D16" s="211"/>
      <c r="E16" s="211"/>
      <c r="F16" s="211"/>
      <c r="G16" s="211"/>
      <c r="H16" s="211"/>
      <c r="I16" s="211"/>
      <c r="J16" s="211"/>
    </row>
    <row r="17" spans="1:10" customFormat="1" x14ac:dyDescent="0.25">
      <c r="A17" s="134"/>
      <c r="B17" s="134"/>
      <c r="C17" s="134"/>
      <c r="D17" s="134"/>
      <c r="E17" s="134"/>
      <c r="F17" s="134"/>
      <c r="G17" s="134"/>
      <c r="H17" s="134"/>
      <c r="I17" s="134"/>
      <c r="J17" s="135"/>
    </row>
    <row r="18" spans="1:10" customFormat="1" x14ac:dyDescent="0.25">
      <c r="A18" s="134"/>
      <c r="B18" s="134"/>
      <c r="C18" s="134"/>
      <c r="D18" s="134"/>
      <c r="E18" s="134"/>
      <c r="F18" s="134"/>
      <c r="G18" s="134"/>
      <c r="H18" s="134"/>
      <c r="I18" s="136"/>
      <c r="J18" s="134"/>
    </row>
    <row r="19" spans="1:10" customFormat="1" x14ac:dyDescent="0.25">
      <c r="A19" s="260" t="s">
        <v>263</v>
      </c>
      <c r="B19" s="260"/>
      <c r="C19" s="260"/>
      <c r="D19" s="260"/>
      <c r="E19" s="260"/>
      <c r="F19" s="260"/>
      <c r="G19" s="260"/>
      <c r="H19" s="260"/>
      <c r="I19" s="260"/>
      <c r="J19" s="260"/>
    </row>
    <row r="20" spans="1:10" customFormat="1" x14ac:dyDescent="0.25">
      <c r="A20" s="137"/>
      <c r="B20" s="137"/>
      <c r="C20" s="134"/>
      <c r="D20" s="134"/>
      <c r="E20" s="134"/>
      <c r="F20" s="134"/>
      <c r="G20" s="134"/>
      <c r="H20" s="134"/>
      <c r="I20" s="134"/>
      <c r="J20" s="134"/>
    </row>
    <row r="21" spans="1:10" customFormat="1" x14ac:dyDescent="0.25">
      <c r="A21" s="226" t="s">
        <v>264</v>
      </c>
      <c r="B21" s="226" t="s">
        <v>265</v>
      </c>
      <c r="C21" s="225" t="s">
        <v>266</v>
      </c>
      <c r="D21" s="225"/>
      <c r="E21" s="225"/>
      <c r="F21" s="225"/>
      <c r="G21" s="226" t="s">
        <v>267</v>
      </c>
      <c r="H21" s="227" t="s">
        <v>268</v>
      </c>
      <c r="I21" s="226" t="s">
        <v>269</v>
      </c>
      <c r="J21" s="226" t="s">
        <v>270</v>
      </c>
    </row>
    <row r="22" spans="1:10" customFormat="1" ht="46.5" customHeight="1" x14ac:dyDescent="0.25">
      <c r="A22" s="226"/>
      <c r="B22" s="226"/>
      <c r="C22" s="229" t="s">
        <v>271</v>
      </c>
      <c r="D22" s="229"/>
      <c r="E22" s="232" t="s">
        <v>272</v>
      </c>
      <c r="F22" s="233"/>
      <c r="G22" s="226"/>
      <c r="H22" s="228"/>
      <c r="I22" s="226"/>
      <c r="J22" s="226"/>
    </row>
    <row r="23" spans="1:10" customFormat="1" ht="31.5" x14ac:dyDescent="0.25">
      <c r="A23" s="226"/>
      <c r="B23" s="226"/>
      <c r="C23" s="138" t="s">
        <v>273</v>
      </c>
      <c r="D23" s="138" t="s">
        <v>274</v>
      </c>
      <c r="E23" s="138" t="s">
        <v>273</v>
      </c>
      <c r="F23" s="138" t="s">
        <v>274</v>
      </c>
      <c r="G23" s="226"/>
      <c r="H23" s="229"/>
      <c r="I23" s="226"/>
      <c r="J23" s="226"/>
    </row>
    <row r="24" spans="1:10" customFormat="1" x14ac:dyDescent="0.25">
      <c r="A24" s="34">
        <v>1</v>
      </c>
      <c r="B24" s="34">
        <v>2</v>
      </c>
      <c r="C24" s="138">
        <v>3</v>
      </c>
      <c r="D24" s="138">
        <v>4</v>
      </c>
      <c r="E24" s="138">
        <v>7</v>
      </c>
      <c r="F24" s="138">
        <v>8</v>
      </c>
      <c r="G24" s="138">
        <v>9</v>
      </c>
      <c r="H24" s="138">
        <v>10</v>
      </c>
      <c r="I24" s="138">
        <v>11</v>
      </c>
      <c r="J24" s="138">
        <v>12</v>
      </c>
    </row>
    <row r="25" spans="1:10"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customFormat="1" x14ac:dyDescent="0.25">
      <c r="A26" s="139" t="s">
        <v>276</v>
      </c>
      <c r="B26" s="144" t="s">
        <v>277</v>
      </c>
      <c r="C26" s="145" t="s">
        <v>104</v>
      </c>
      <c r="D26" s="145" t="s">
        <v>104</v>
      </c>
      <c r="E26" s="145" t="s">
        <v>83</v>
      </c>
      <c r="F26" s="145" t="s">
        <v>83</v>
      </c>
      <c r="G26" s="146"/>
      <c r="H26" s="146"/>
      <c r="I26" s="147" t="s">
        <v>258</v>
      </c>
      <c r="J26" s="147" t="s">
        <v>258</v>
      </c>
    </row>
    <row r="27" spans="1:10" customFormat="1" ht="31.5" x14ac:dyDescent="0.25">
      <c r="A27" s="139" t="s">
        <v>278</v>
      </c>
      <c r="B27" s="144" t="s">
        <v>279</v>
      </c>
      <c r="C27" s="145" t="s">
        <v>104</v>
      </c>
      <c r="D27" s="145" t="s">
        <v>104</v>
      </c>
      <c r="E27" s="145" t="s">
        <v>83</v>
      </c>
      <c r="F27" s="145" t="s">
        <v>83</v>
      </c>
      <c r="G27" s="146"/>
      <c r="H27" s="146"/>
      <c r="I27" s="147" t="s">
        <v>258</v>
      </c>
      <c r="J27" s="147" t="s">
        <v>258</v>
      </c>
    </row>
    <row r="28" spans="1:10" customFormat="1" ht="63" x14ac:dyDescent="0.25">
      <c r="A28" s="139" t="s">
        <v>280</v>
      </c>
      <c r="B28" s="144" t="s">
        <v>281</v>
      </c>
      <c r="C28" s="145" t="s">
        <v>104</v>
      </c>
      <c r="D28" s="145" t="s">
        <v>104</v>
      </c>
      <c r="E28" s="145" t="s">
        <v>83</v>
      </c>
      <c r="F28" s="145" t="s">
        <v>83</v>
      </c>
      <c r="G28" s="146"/>
      <c r="H28" s="146"/>
      <c r="I28" s="146" t="s">
        <v>258</v>
      </c>
      <c r="J28" s="146" t="s">
        <v>258</v>
      </c>
    </row>
    <row r="29" spans="1:10" customFormat="1" ht="31.5" x14ac:dyDescent="0.25">
      <c r="A29" s="139" t="s">
        <v>282</v>
      </c>
      <c r="B29" s="144" t="s">
        <v>283</v>
      </c>
      <c r="C29" s="145" t="s">
        <v>104</v>
      </c>
      <c r="D29" s="145" t="s">
        <v>104</v>
      </c>
      <c r="E29" s="145" t="s">
        <v>83</v>
      </c>
      <c r="F29" s="145" t="s">
        <v>83</v>
      </c>
      <c r="G29" s="146"/>
      <c r="H29" s="146"/>
      <c r="I29" s="147" t="s">
        <v>258</v>
      </c>
      <c r="J29" s="147" t="s">
        <v>258</v>
      </c>
    </row>
    <row r="30" spans="1:10" customFormat="1" ht="31.5" x14ac:dyDescent="0.25">
      <c r="A30" s="139" t="s">
        <v>284</v>
      </c>
      <c r="B30" s="144" t="s">
        <v>285</v>
      </c>
      <c r="C30" s="145" t="s">
        <v>104</v>
      </c>
      <c r="D30" s="145" t="s">
        <v>104</v>
      </c>
      <c r="E30" s="145" t="s">
        <v>83</v>
      </c>
      <c r="F30" s="145" t="s">
        <v>83</v>
      </c>
      <c r="G30" s="146"/>
      <c r="H30" s="146"/>
      <c r="I30" s="146" t="s">
        <v>258</v>
      </c>
      <c r="J30" s="146" t="s">
        <v>258</v>
      </c>
    </row>
    <row r="31" spans="1:10" customFormat="1" ht="31.5" x14ac:dyDescent="0.25">
      <c r="A31" s="139" t="s">
        <v>286</v>
      </c>
      <c r="B31" s="148" t="s">
        <v>287</v>
      </c>
      <c r="C31" s="145">
        <v>45721</v>
      </c>
      <c r="D31" s="145">
        <v>45721</v>
      </c>
      <c r="E31" s="145" t="s">
        <v>83</v>
      </c>
      <c r="F31" s="145" t="s">
        <v>83</v>
      </c>
      <c r="G31" s="146" t="s">
        <v>559</v>
      </c>
      <c r="H31" s="146" t="s">
        <v>559</v>
      </c>
      <c r="I31" s="146" t="s">
        <v>560</v>
      </c>
      <c r="J31" s="146" t="s">
        <v>558</v>
      </c>
    </row>
    <row r="32" spans="1:10" customFormat="1" ht="31.5" x14ac:dyDescent="0.25">
      <c r="A32" s="139" t="s">
        <v>288</v>
      </c>
      <c r="B32" s="148" t="s">
        <v>289</v>
      </c>
      <c r="C32" s="145">
        <v>45901</v>
      </c>
      <c r="D32" s="145">
        <v>45901</v>
      </c>
      <c r="E32" s="145" t="s">
        <v>83</v>
      </c>
      <c r="F32" s="145" t="s">
        <v>83</v>
      </c>
      <c r="G32" s="146" t="s">
        <v>559</v>
      </c>
      <c r="H32" s="146" t="s">
        <v>559</v>
      </c>
      <c r="I32" s="146" t="s">
        <v>560</v>
      </c>
      <c r="J32" s="146" t="s">
        <v>558</v>
      </c>
    </row>
    <row r="33" spans="1:10" customFormat="1" ht="47.25" x14ac:dyDescent="0.25">
      <c r="A33" s="139" t="s">
        <v>290</v>
      </c>
      <c r="B33" s="148" t="s">
        <v>291</v>
      </c>
      <c r="C33" s="145" t="s">
        <v>104</v>
      </c>
      <c r="D33" s="145" t="s">
        <v>104</v>
      </c>
      <c r="E33" s="145" t="s">
        <v>83</v>
      </c>
      <c r="F33" s="145" t="s">
        <v>83</v>
      </c>
      <c r="G33" s="146"/>
      <c r="H33" s="146"/>
      <c r="I33" s="146" t="s">
        <v>258</v>
      </c>
      <c r="J33" s="146" t="s">
        <v>258</v>
      </c>
    </row>
    <row r="34" spans="1:10" customFormat="1" ht="63" x14ac:dyDescent="0.25">
      <c r="A34" s="139" t="s">
        <v>292</v>
      </c>
      <c r="B34" s="148" t="s">
        <v>293</v>
      </c>
      <c r="C34" s="145" t="s">
        <v>104</v>
      </c>
      <c r="D34" s="145" t="s">
        <v>104</v>
      </c>
      <c r="E34" s="145" t="s">
        <v>83</v>
      </c>
      <c r="F34" s="145" t="s">
        <v>83</v>
      </c>
      <c r="G34" s="146"/>
      <c r="H34" s="146"/>
      <c r="I34" s="146" t="s">
        <v>258</v>
      </c>
      <c r="J34" s="146" t="s">
        <v>258</v>
      </c>
    </row>
    <row r="35" spans="1:10" customFormat="1" ht="31.5" x14ac:dyDescent="0.25">
      <c r="A35" s="139" t="s">
        <v>294</v>
      </c>
      <c r="B35" s="148" t="s">
        <v>295</v>
      </c>
      <c r="C35" s="145">
        <v>45931</v>
      </c>
      <c r="D35" s="145">
        <v>45931</v>
      </c>
      <c r="E35" s="145">
        <v>45713</v>
      </c>
      <c r="F35" s="145">
        <v>45713</v>
      </c>
      <c r="G35" s="146" t="s">
        <v>557</v>
      </c>
      <c r="H35" s="146" t="s">
        <v>557</v>
      </c>
      <c r="I35" s="146" t="s">
        <v>558</v>
      </c>
      <c r="J35" s="146" t="s">
        <v>558</v>
      </c>
    </row>
    <row r="36" spans="1:10" customFormat="1" ht="31.5" x14ac:dyDescent="0.25">
      <c r="A36" s="139" t="s">
        <v>296</v>
      </c>
      <c r="B36" s="148" t="s">
        <v>297</v>
      </c>
      <c r="C36" s="145" t="s">
        <v>104</v>
      </c>
      <c r="D36" s="145" t="s">
        <v>104</v>
      </c>
      <c r="E36" s="145" t="s">
        <v>83</v>
      </c>
      <c r="F36" s="145" t="s">
        <v>83</v>
      </c>
      <c r="G36" s="146"/>
      <c r="H36" s="146"/>
      <c r="I36" s="146" t="s">
        <v>258</v>
      </c>
      <c r="J36" s="146" t="s">
        <v>258</v>
      </c>
    </row>
    <row r="37" spans="1:10" customFormat="1" x14ac:dyDescent="0.25">
      <c r="A37" s="139" t="s">
        <v>298</v>
      </c>
      <c r="B37" s="148" t="s">
        <v>299</v>
      </c>
      <c r="C37" s="145">
        <v>45936</v>
      </c>
      <c r="D37" s="145">
        <v>45936</v>
      </c>
      <c r="E37" s="145">
        <v>45713</v>
      </c>
      <c r="F37" s="145">
        <v>45713</v>
      </c>
      <c r="G37" s="146" t="s">
        <v>557</v>
      </c>
      <c r="H37" s="146" t="s">
        <v>557</v>
      </c>
      <c r="I37" s="146" t="s">
        <v>558</v>
      </c>
      <c r="J37" s="146" t="s">
        <v>558</v>
      </c>
    </row>
    <row r="38" spans="1:10" customFormat="1" x14ac:dyDescent="0.25">
      <c r="A38" s="139" t="s">
        <v>300</v>
      </c>
      <c r="B38" s="140" t="s">
        <v>301</v>
      </c>
      <c r="C38" s="146" t="s">
        <v>258</v>
      </c>
      <c r="D38" s="146" t="s">
        <v>258</v>
      </c>
      <c r="E38" s="145" t="s">
        <v>83</v>
      </c>
      <c r="F38" s="145" t="s">
        <v>83</v>
      </c>
      <c r="G38" s="146"/>
      <c r="H38" s="146"/>
      <c r="I38" s="142" t="s">
        <v>258</v>
      </c>
      <c r="J38" s="142" t="s">
        <v>258</v>
      </c>
    </row>
    <row r="39" spans="1:10" customFormat="1" ht="63" x14ac:dyDescent="0.25">
      <c r="A39" s="139" t="s">
        <v>15</v>
      </c>
      <c r="B39" s="148" t="s">
        <v>302</v>
      </c>
      <c r="C39" s="145">
        <v>45946</v>
      </c>
      <c r="D39" s="145">
        <v>45946</v>
      </c>
      <c r="E39" s="145">
        <v>45917</v>
      </c>
      <c r="F39" s="145">
        <v>45917</v>
      </c>
      <c r="G39" s="146" t="s">
        <v>557</v>
      </c>
      <c r="H39" s="146" t="s">
        <v>557</v>
      </c>
      <c r="I39" s="146" t="s">
        <v>558</v>
      </c>
      <c r="J39" s="146" t="s">
        <v>558</v>
      </c>
    </row>
    <row r="40" spans="1:10" customFormat="1" x14ac:dyDescent="0.25">
      <c r="A40" s="139" t="s">
        <v>303</v>
      </c>
      <c r="B40" s="148" t="s">
        <v>304</v>
      </c>
      <c r="C40" s="145">
        <v>45956</v>
      </c>
      <c r="D40" s="145">
        <v>45956</v>
      </c>
      <c r="E40" s="145">
        <v>45956</v>
      </c>
      <c r="F40" s="145">
        <v>45961</v>
      </c>
      <c r="G40" s="146" t="s">
        <v>557</v>
      </c>
      <c r="H40" s="146" t="s">
        <v>557</v>
      </c>
      <c r="I40" s="146" t="s">
        <v>558</v>
      </c>
      <c r="J40" s="146" t="s">
        <v>558</v>
      </c>
    </row>
    <row r="41" spans="1:10" customFormat="1" ht="47.25" x14ac:dyDescent="0.25">
      <c r="A41" s="139" t="s">
        <v>305</v>
      </c>
      <c r="B41" s="140" t="s">
        <v>306</v>
      </c>
      <c r="C41" s="146" t="s">
        <v>258</v>
      </c>
      <c r="D41" s="146" t="s">
        <v>258</v>
      </c>
      <c r="E41" s="145" t="s">
        <v>83</v>
      </c>
      <c r="F41" s="145" t="s">
        <v>83</v>
      </c>
      <c r="G41" s="146"/>
      <c r="H41" s="146"/>
      <c r="I41" s="142" t="s">
        <v>258</v>
      </c>
      <c r="J41" s="142" t="s">
        <v>258</v>
      </c>
    </row>
    <row r="42" spans="1:10" customFormat="1" ht="31.5" x14ac:dyDescent="0.25">
      <c r="A42" s="139" t="s">
        <v>17</v>
      </c>
      <c r="B42" s="148" t="s">
        <v>307</v>
      </c>
      <c r="C42" s="145">
        <v>45961</v>
      </c>
      <c r="D42" s="145">
        <v>45961</v>
      </c>
      <c r="E42" s="145">
        <v>45956</v>
      </c>
      <c r="F42" s="145">
        <v>45961</v>
      </c>
      <c r="G42" s="146" t="s">
        <v>557</v>
      </c>
      <c r="H42" s="146" t="s">
        <v>557</v>
      </c>
      <c r="I42" s="146" t="s">
        <v>558</v>
      </c>
      <c r="J42" s="146" t="s">
        <v>558</v>
      </c>
    </row>
    <row r="43" spans="1:10" customFormat="1" x14ac:dyDescent="0.25">
      <c r="A43" s="139" t="s">
        <v>308</v>
      </c>
      <c r="B43" s="148" t="s">
        <v>309</v>
      </c>
      <c r="C43" s="145">
        <v>45971</v>
      </c>
      <c r="D43" s="145">
        <v>45971</v>
      </c>
      <c r="E43" s="145">
        <v>45961</v>
      </c>
      <c r="F43" s="145">
        <v>45961</v>
      </c>
      <c r="G43" s="146" t="s">
        <v>557</v>
      </c>
      <c r="H43" s="146" t="s">
        <v>557</v>
      </c>
      <c r="I43" s="146" t="s">
        <v>558</v>
      </c>
      <c r="J43" s="146" t="s">
        <v>558</v>
      </c>
    </row>
    <row r="44" spans="1:10" customFormat="1" x14ac:dyDescent="0.25">
      <c r="A44" s="139" t="s">
        <v>310</v>
      </c>
      <c r="B44" s="148" t="s">
        <v>311</v>
      </c>
      <c r="C44" s="145">
        <v>45981</v>
      </c>
      <c r="D44" s="145">
        <v>45981</v>
      </c>
      <c r="E44" s="145">
        <v>45981</v>
      </c>
      <c r="F44" s="145">
        <v>45981</v>
      </c>
      <c r="G44" s="146" t="s">
        <v>557</v>
      </c>
      <c r="H44" s="146" t="s">
        <v>557</v>
      </c>
      <c r="I44" s="146" t="s">
        <v>558</v>
      </c>
      <c r="J44" s="146" t="s">
        <v>558</v>
      </c>
    </row>
    <row r="45" spans="1:10" customFormat="1" ht="78.75" x14ac:dyDescent="0.25">
      <c r="A45" s="139" t="s">
        <v>312</v>
      </c>
      <c r="B45" s="148" t="s">
        <v>313</v>
      </c>
      <c r="C45" s="145" t="s">
        <v>104</v>
      </c>
      <c r="D45" s="145" t="s">
        <v>104</v>
      </c>
      <c r="E45" s="145" t="s">
        <v>83</v>
      </c>
      <c r="F45" s="145" t="s">
        <v>83</v>
      </c>
      <c r="G45" s="146"/>
      <c r="H45" s="146"/>
      <c r="I45" s="146" t="s">
        <v>258</v>
      </c>
      <c r="J45" s="146" t="s">
        <v>258</v>
      </c>
    </row>
    <row r="46" spans="1:10" customFormat="1" ht="157.5" x14ac:dyDescent="0.25">
      <c r="A46" s="139" t="s">
        <v>314</v>
      </c>
      <c r="B46" s="148" t="s">
        <v>315</v>
      </c>
      <c r="C46" s="145" t="s">
        <v>104</v>
      </c>
      <c r="D46" s="145" t="s">
        <v>104</v>
      </c>
      <c r="E46" s="145" t="s">
        <v>83</v>
      </c>
      <c r="F46" s="145" t="s">
        <v>83</v>
      </c>
      <c r="G46" s="146"/>
      <c r="H46" s="146"/>
      <c r="I46" s="146" t="s">
        <v>258</v>
      </c>
      <c r="J46" s="146" t="s">
        <v>258</v>
      </c>
    </row>
    <row r="47" spans="1:10" customFormat="1" x14ac:dyDescent="0.25">
      <c r="A47" s="139" t="s">
        <v>316</v>
      </c>
      <c r="B47" s="148" t="s">
        <v>317</v>
      </c>
      <c r="C47" s="145">
        <v>45991</v>
      </c>
      <c r="D47" s="145">
        <v>45991</v>
      </c>
      <c r="E47" s="145">
        <v>45985</v>
      </c>
      <c r="F47" s="145">
        <v>45985</v>
      </c>
      <c r="G47" s="146" t="s">
        <v>557</v>
      </c>
      <c r="H47" s="146" t="s">
        <v>557</v>
      </c>
      <c r="I47" s="146" t="s">
        <v>558</v>
      </c>
      <c r="J47" s="146" t="s">
        <v>558</v>
      </c>
    </row>
    <row r="48" spans="1:10" customFormat="1" ht="31.5" x14ac:dyDescent="0.25">
      <c r="A48" s="139" t="s">
        <v>318</v>
      </c>
      <c r="B48" s="140" t="s">
        <v>319</v>
      </c>
      <c r="C48" s="146" t="s">
        <v>258</v>
      </c>
      <c r="D48" s="146" t="s">
        <v>258</v>
      </c>
      <c r="E48" s="145" t="s">
        <v>83</v>
      </c>
      <c r="F48" s="145" t="s">
        <v>83</v>
      </c>
      <c r="G48" s="146"/>
      <c r="H48" s="146"/>
      <c r="I48" s="142" t="s">
        <v>258</v>
      </c>
      <c r="J48" s="142" t="s">
        <v>258</v>
      </c>
    </row>
    <row r="49" spans="1:10" customFormat="1" ht="31.5" x14ac:dyDescent="0.25">
      <c r="A49" s="139" t="s">
        <v>19</v>
      </c>
      <c r="B49" s="148" t="s">
        <v>320</v>
      </c>
      <c r="C49" s="145">
        <v>46006</v>
      </c>
      <c r="D49" s="145">
        <v>46006</v>
      </c>
      <c r="E49" s="145">
        <v>45985</v>
      </c>
      <c r="F49" s="145">
        <v>45985</v>
      </c>
      <c r="G49" s="146" t="s">
        <v>557</v>
      </c>
      <c r="H49" s="146" t="s">
        <v>557</v>
      </c>
      <c r="I49" s="146" t="s">
        <v>558</v>
      </c>
      <c r="J49" s="146" t="s">
        <v>558</v>
      </c>
    </row>
    <row r="50" spans="1:10" customFormat="1" ht="78.75" x14ac:dyDescent="0.25">
      <c r="A50" s="139" t="s">
        <v>321</v>
      </c>
      <c r="B50" s="148" t="s">
        <v>322</v>
      </c>
      <c r="C50" s="145">
        <v>46006</v>
      </c>
      <c r="D50" s="145">
        <v>46006</v>
      </c>
      <c r="E50" s="145">
        <v>46016</v>
      </c>
      <c r="F50" s="145">
        <v>46016</v>
      </c>
      <c r="G50" s="146" t="s">
        <v>557</v>
      </c>
      <c r="H50" s="146" t="s">
        <v>557</v>
      </c>
      <c r="I50" s="146" t="s">
        <v>558</v>
      </c>
      <c r="J50" s="146" t="s">
        <v>558</v>
      </c>
    </row>
    <row r="51" spans="1:10" customFormat="1" ht="63" x14ac:dyDescent="0.25">
      <c r="A51" s="139" t="s">
        <v>323</v>
      </c>
      <c r="B51" s="148" t="s">
        <v>324</v>
      </c>
      <c r="C51" s="145" t="s">
        <v>104</v>
      </c>
      <c r="D51" s="145" t="s">
        <v>104</v>
      </c>
      <c r="E51" s="145" t="s">
        <v>83</v>
      </c>
      <c r="F51" s="145" t="s">
        <v>83</v>
      </c>
      <c r="G51" s="146"/>
      <c r="H51" s="146"/>
      <c r="I51" s="146" t="s">
        <v>258</v>
      </c>
      <c r="J51" s="146" t="s">
        <v>258</v>
      </c>
    </row>
    <row r="52" spans="1:10" customFormat="1" ht="63" x14ac:dyDescent="0.25">
      <c r="A52" s="139" t="s">
        <v>325</v>
      </c>
      <c r="B52" s="148" t="s">
        <v>326</v>
      </c>
      <c r="C52" s="145" t="s">
        <v>104</v>
      </c>
      <c r="D52" s="145" t="s">
        <v>104</v>
      </c>
      <c r="E52" s="145" t="s">
        <v>83</v>
      </c>
      <c r="F52" s="145" t="s">
        <v>83</v>
      </c>
      <c r="G52" s="146" t="s">
        <v>559</v>
      </c>
      <c r="H52" s="146" t="s">
        <v>559</v>
      </c>
      <c r="I52" s="146"/>
      <c r="J52" s="146"/>
    </row>
    <row r="53" spans="1:10" customFormat="1" ht="31.5" x14ac:dyDescent="0.25">
      <c r="A53" s="139" t="s">
        <v>327</v>
      </c>
      <c r="B53" s="149" t="s">
        <v>328</v>
      </c>
      <c r="C53" s="145" t="s">
        <v>538</v>
      </c>
      <c r="D53" s="145" t="s">
        <v>538</v>
      </c>
      <c r="E53" s="145">
        <v>46021</v>
      </c>
      <c r="F53" s="145">
        <v>46021</v>
      </c>
      <c r="G53" s="146" t="s">
        <v>557</v>
      </c>
      <c r="H53" s="146" t="s">
        <v>557</v>
      </c>
      <c r="I53" s="146" t="s">
        <v>558</v>
      </c>
      <c r="J53" s="146" t="s">
        <v>558</v>
      </c>
    </row>
    <row r="54" spans="1:10"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2024-10-24T19:48:26Z</dcterms:created>
  <dcterms:modified xsi:type="dcterms:W3CDTF">2026-02-12T09:52:43Z</dcterms:modified>
</cp:coreProperties>
</file>