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4A321A85-FE92-494F-B04A-53031D25A339}" xr6:coauthVersionLast="47" xr6:coauthVersionMax="47" xr10:uidLastSave="{00000000-0000-0000-0000-000000000000}"/>
  <bookViews>
    <workbookView xWindow="840" yWindow="300" windowWidth="20835" windowHeight="14895" firstSheet="9" activeTab="11" xr2:uid="{8C305091-654E-4749-8E43-B7CB1C378DF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48" i="8" s="1"/>
  <c r="C57" i="8" s="1"/>
  <c r="C61" i="8"/>
  <c r="C63" i="8"/>
  <c r="D63" i="8"/>
  <c r="E63" i="8"/>
  <c r="F63" i="8"/>
  <c r="G63" i="8"/>
  <c r="H63" i="8"/>
  <c r="I63" i="8"/>
  <c r="J63" i="8"/>
  <c r="K63" i="8"/>
  <c r="L63" i="8"/>
  <c r="M63" i="8"/>
  <c r="N63" i="8"/>
  <c r="O63" i="8"/>
  <c r="P63" i="8"/>
  <c r="Q63" i="8"/>
  <c r="R63" i="8"/>
  <c r="B65" i="8"/>
  <c r="B75" i="8"/>
  <c r="B68" i="8"/>
  <c r="B76" i="8"/>
  <c r="B81" i="8"/>
  <c r="C65" i="8"/>
  <c r="C75" i="8" s="1"/>
  <c r="C68" i="8"/>
  <c r="C76" i="8" s="1"/>
  <c r="C81" i="8"/>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s="1"/>
  <c r="I68" i="8"/>
  <c r="I76" i="8" s="1"/>
  <c r="I81" i="8"/>
  <c r="J65" i="8"/>
  <c r="J75" i="8"/>
  <c r="J68" i="8"/>
  <c r="J76" i="8"/>
  <c r="J81" i="8"/>
  <c r="K65" i="8"/>
  <c r="K75" i="8" s="1"/>
  <c r="K68" i="8"/>
  <c r="K76" i="8" s="1"/>
  <c r="K81" i="8"/>
  <c r="L65" i="8"/>
  <c r="L75" i="8" s="1"/>
  <c r="L68" i="8"/>
  <c r="L76" i="8" s="1"/>
  <c r="L81" i="8"/>
  <c r="M65" i="8"/>
  <c r="M75" i="8"/>
  <c r="M68" i="8"/>
  <c r="M76" i="8" s="1"/>
  <c r="M81" i="8"/>
  <c r="N65" i="8"/>
  <c r="N75" i="8" s="1"/>
  <c r="N68" i="8"/>
  <c r="N76" i="8"/>
  <c r="N81" i="8"/>
  <c r="O65" i="8"/>
  <c r="O75" i="8" s="1"/>
  <c r="O68" i="8"/>
  <c r="O76" i="8"/>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6" i="8"/>
  <c r="E66" i="8" s="1"/>
  <c r="F66" i="8" s="1"/>
  <c r="G66" i="8" s="1"/>
  <c r="H66" i="8" s="1"/>
  <c r="I66" i="8" s="1"/>
  <c r="J66" i="8" s="1"/>
  <c r="K66" i="8" s="1"/>
  <c r="L66" i="8" s="1"/>
  <c r="M66" i="8" s="1"/>
  <c r="N66" i="8" s="1"/>
  <c r="O66" i="8" s="1"/>
  <c r="P66" i="8" s="1"/>
  <c r="Q66" i="8" s="1"/>
  <c r="R66" i="8" s="1"/>
  <c r="S66" i="8" s="1"/>
  <c r="T66" i="8" s="1"/>
  <c r="U66" i="8" s="1"/>
  <c r="V66" i="8" s="1"/>
  <c r="W66" i="8" s="1"/>
  <c r="C60" i="8"/>
  <c r="C59" i="8"/>
  <c r="B59" i="8"/>
  <c r="B48" i="8"/>
  <c r="B57" i="8" s="1"/>
  <c r="B79" i="8" s="1"/>
  <c r="C62" i="8"/>
  <c r="B62" i="8"/>
  <c r="B61" i="8"/>
  <c r="B58" i="8" s="1"/>
  <c r="D59" i="8" l="1"/>
  <c r="D61" i="8"/>
  <c r="D60" i="8"/>
  <c r="D62" i="8"/>
  <c r="E47" i="8"/>
  <c r="F47" i="8" s="1"/>
  <c r="G47" i="8" s="1"/>
  <c r="D48" i="8"/>
  <c r="D57" i="8" s="1"/>
  <c r="D79" i="8" s="1"/>
  <c r="C58" i="8"/>
  <c r="C64" i="8"/>
  <c r="C67" i="8" s="1"/>
  <c r="C69" i="8" s="1"/>
  <c r="C78" i="8"/>
  <c r="E61" i="8"/>
  <c r="E62" i="8"/>
  <c r="E59" i="8"/>
  <c r="C79" i="8"/>
  <c r="B78" i="8"/>
  <c r="B64" i="8"/>
  <c r="B67" i="8" s="1"/>
  <c r="F59" i="8"/>
  <c r="F60" i="8"/>
  <c r="F61" i="8"/>
  <c r="F62" i="8" l="1"/>
  <c r="D58" i="8"/>
  <c r="F48" i="8"/>
  <c r="F57" i="8" s="1"/>
  <c r="E48" i="8"/>
  <c r="E57" i="8" s="1"/>
  <c r="E79" i="8" s="1"/>
  <c r="E60" i="8"/>
  <c r="C74" i="8"/>
  <c r="E58" i="8"/>
  <c r="E64" i="8" s="1"/>
  <c r="E67" i="8" s="1"/>
  <c r="F79" i="8"/>
  <c r="F58" i="8"/>
  <c r="F64" i="8" s="1"/>
  <c r="F67" i="8" s="1"/>
  <c r="G59" i="8"/>
  <c r="G60" i="8"/>
  <c r="G61" i="8"/>
  <c r="H47" i="8"/>
  <c r="G62" i="8"/>
  <c r="G48" i="8"/>
  <c r="G57" i="8" s="1"/>
  <c r="B74" i="8"/>
  <c r="B69" i="8"/>
  <c r="C70" i="8"/>
  <c r="C71" i="8"/>
  <c r="D64" i="8" l="1"/>
  <c r="D67" i="8" s="1"/>
  <c r="D78" i="8"/>
  <c r="E78" i="8"/>
  <c r="E74" i="8"/>
  <c r="E69" i="8"/>
  <c r="F78" i="8"/>
  <c r="E70" i="8"/>
  <c r="E71" i="8" s="1"/>
  <c r="G79" i="8"/>
  <c r="G58" i="8"/>
  <c r="G78" i="8" s="1"/>
  <c r="F74" i="8"/>
  <c r="F69" i="8"/>
  <c r="B70" i="8"/>
  <c r="B71" i="8" s="1"/>
  <c r="H60" i="8"/>
  <c r="H61" i="8"/>
  <c r="I47" i="8"/>
  <c r="H62" i="8"/>
  <c r="H59" i="8"/>
  <c r="H48" i="8"/>
  <c r="H57" i="8" s="1"/>
  <c r="D74" i="8" l="1"/>
  <c r="D69" i="8"/>
  <c r="H58" i="8"/>
  <c r="H64" i="8" s="1"/>
  <c r="H67" i="8" s="1"/>
  <c r="G64" i="8"/>
  <c r="G67" i="8" s="1"/>
  <c r="G69" i="8" s="1"/>
  <c r="I61" i="8"/>
  <c r="J47" i="8"/>
  <c r="I62" i="8"/>
  <c r="I59" i="8"/>
  <c r="I60" i="8"/>
  <c r="I48" i="8"/>
  <c r="I57" i="8" s="1"/>
  <c r="B77" i="8"/>
  <c r="B82" i="8" s="1"/>
  <c r="C77" i="8"/>
  <c r="C82" i="8" s="1"/>
  <c r="C85" i="8" s="1"/>
  <c r="H79" i="8"/>
  <c r="F70" i="8"/>
  <c r="G74" i="8"/>
  <c r="H78" i="8" l="1"/>
  <c r="D70" i="8"/>
  <c r="D71" i="8" s="1"/>
  <c r="I58" i="8"/>
  <c r="I79" i="8"/>
  <c r="I64" i="8"/>
  <c r="I67" i="8" s="1"/>
  <c r="I78" i="8"/>
  <c r="J62" i="8"/>
  <c r="J59" i="8"/>
  <c r="J60" i="8"/>
  <c r="J61" i="8"/>
  <c r="K47" i="8"/>
  <c r="J48" i="8"/>
  <c r="J57" i="8" s="1"/>
  <c r="F71" i="8"/>
  <c r="H74" i="8"/>
  <c r="H69" i="8"/>
  <c r="D77" i="8"/>
  <c r="G70" i="8"/>
  <c r="G71" i="8"/>
  <c r="B83" i="8"/>
  <c r="C83" i="8"/>
  <c r="C88" i="8" s="1"/>
  <c r="B87" i="8"/>
  <c r="C87" i="8"/>
  <c r="J58" i="8" l="1"/>
  <c r="J64" i="8" s="1"/>
  <c r="J67" i="8" s="1"/>
  <c r="B88" i="8"/>
  <c r="B85" i="8"/>
  <c r="B86" i="8" s="1"/>
  <c r="D82" i="8"/>
  <c r="E77" i="8"/>
  <c r="I69" i="8"/>
  <c r="I74" i="8"/>
  <c r="J79" i="8"/>
  <c r="H70" i="8"/>
  <c r="H71" i="8" s="1"/>
  <c r="K59" i="8"/>
  <c r="K60" i="8"/>
  <c r="K61" i="8"/>
  <c r="L47" i="8"/>
  <c r="K62" i="8"/>
  <c r="K48" i="8"/>
  <c r="K57" i="8" s="1"/>
  <c r="J78" i="8" l="1"/>
  <c r="I70" i="8"/>
  <c r="I71" i="8" s="1"/>
  <c r="K79" i="8"/>
  <c r="J74" i="8"/>
  <c r="J69" i="8"/>
  <c r="E82" i="8"/>
  <c r="E85" i="8" s="1"/>
  <c r="F77" i="8"/>
  <c r="F82" i="8" s="1"/>
  <c r="F85" i="8" s="1"/>
  <c r="C86" i="8"/>
  <c r="C89" i="8" s="1"/>
  <c r="K58" i="8"/>
  <c r="K64" i="8" s="1"/>
  <c r="K67" i="8" s="1"/>
  <c r="D85" i="8"/>
  <c r="D86" i="8" s="1"/>
  <c r="D89" i="8" s="1"/>
  <c r="D83" i="8"/>
  <c r="D88" i="8" s="1"/>
  <c r="D87" i="8"/>
  <c r="L60" i="8"/>
  <c r="L61" i="8"/>
  <c r="M47" i="8"/>
  <c r="L62" i="8"/>
  <c r="L59" i="8"/>
  <c r="L48" i="8"/>
  <c r="L57" i="8" s="1"/>
  <c r="E87" i="8" l="1"/>
  <c r="B89" i="8"/>
  <c r="G77" i="8"/>
  <c r="G82" i="8" s="1"/>
  <c r="G85" i="8" s="1"/>
  <c r="F87" i="8"/>
  <c r="E83" i="8"/>
  <c r="F83" i="8"/>
  <c r="K69" i="8"/>
  <c r="K74" i="8"/>
  <c r="E86" i="8"/>
  <c r="E89" i="8" s="1"/>
  <c r="K78" i="8"/>
  <c r="M61" i="8"/>
  <c r="N47" i="8"/>
  <c r="M62" i="8"/>
  <c r="M59" i="8"/>
  <c r="M60" i="8"/>
  <c r="M48" i="8"/>
  <c r="M57" i="8" s="1"/>
  <c r="L79" i="8"/>
  <c r="J70" i="8"/>
  <c r="J71" i="8"/>
  <c r="L58" i="8"/>
  <c r="L78" i="8" s="1"/>
  <c r="F88" i="8"/>
  <c r="F86" i="8"/>
  <c r="F89" i="8" s="1"/>
  <c r="E88" i="8"/>
  <c r="G86" i="8" l="1"/>
  <c r="G89" i="8" s="1"/>
  <c r="H77" i="8"/>
  <c r="H82" i="8" s="1"/>
  <c r="G83" i="8"/>
  <c r="G88" i="8" s="1"/>
  <c r="G87" i="8"/>
  <c r="L64" i="8"/>
  <c r="L67" i="8" s="1"/>
  <c r="M79" i="8"/>
  <c r="H87" i="8"/>
  <c r="I77" i="8"/>
  <c r="I82" i="8" s="1"/>
  <c r="I85" i="8" s="1"/>
  <c r="M58" i="8"/>
  <c r="M78" i="8" s="1"/>
  <c r="K70" i="8"/>
  <c r="K71" i="8"/>
  <c r="H85" i="8"/>
  <c r="H86" i="8" s="1"/>
  <c r="H89" i="8" s="1"/>
  <c r="N62" i="8"/>
  <c r="N59" i="8"/>
  <c r="N60" i="8"/>
  <c r="N61" i="8"/>
  <c r="O47" i="8"/>
  <c r="N48" i="8"/>
  <c r="N57" i="8" s="1"/>
  <c r="I87" i="8" l="1"/>
  <c r="H83" i="8"/>
  <c r="H88" i="8"/>
  <c r="I86" i="8"/>
  <c r="I89" i="8" s="1"/>
  <c r="M64" i="8"/>
  <c r="M67" i="8" s="1"/>
  <c r="N58" i="8"/>
  <c r="N78" i="8" s="1"/>
  <c r="O59" i="8"/>
  <c r="O60" i="8"/>
  <c r="O61" i="8"/>
  <c r="P47" i="8"/>
  <c r="O62" i="8"/>
  <c r="O48" i="8"/>
  <c r="O57" i="8" s="1"/>
  <c r="L74" i="8"/>
  <c r="L69" i="8"/>
  <c r="I83" i="8"/>
  <c r="I88" i="8" s="1"/>
  <c r="N79" i="8"/>
  <c r="M69" i="8"/>
  <c r="M74" i="8"/>
  <c r="J77" i="8"/>
  <c r="N64" i="8" l="1"/>
  <c r="N67" i="8" s="1"/>
  <c r="N74" i="8"/>
  <c r="N69" i="8"/>
  <c r="L70" i="8"/>
  <c r="L71" i="8"/>
  <c r="O79" i="8"/>
  <c r="J82" i="8"/>
  <c r="K77" i="8"/>
  <c r="K82" i="8" s="1"/>
  <c r="M70" i="8"/>
  <c r="M71" i="8" s="1"/>
  <c r="O58" i="8"/>
  <c r="O64" i="8" s="1"/>
  <c r="O67" i="8" s="1"/>
  <c r="P60" i="8"/>
  <c r="P61" i="8"/>
  <c r="Q47" i="8"/>
  <c r="P62" i="8"/>
  <c r="P59" i="8"/>
  <c r="P48" i="8"/>
  <c r="P57" i="8" s="1"/>
  <c r="O69" i="8" l="1"/>
  <c r="O74" i="8"/>
  <c r="Q61" i="8"/>
  <c r="R47" i="8"/>
  <c r="Q62" i="8"/>
  <c r="Q59" i="8"/>
  <c r="Q60" i="8"/>
  <c r="Q48" i="8"/>
  <c r="Q57" i="8" s="1"/>
  <c r="P79" i="8"/>
  <c r="O78" i="8"/>
  <c r="L77" i="8"/>
  <c r="L82" i="8" s="1"/>
  <c r="L85" i="8" s="1"/>
  <c r="P58" i="8"/>
  <c r="P64" i="8" s="1"/>
  <c r="P67" i="8" s="1"/>
  <c r="K85" i="8"/>
  <c r="K83" i="8"/>
  <c r="N70" i="8"/>
  <c r="J85" i="8"/>
  <c r="J86" i="8" s="1"/>
  <c r="J89" i="8" s="1"/>
  <c r="K87" i="8"/>
  <c r="J87" i="8"/>
  <c r="J83" i="8"/>
  <c r="J88" i="8" s="1"/>
  <c r="Q58" i="8" l="1"/>
  <c r="M77" i="8"/>
  <c r="M82" i="8" s="1"/>
  <c r="M83" i="8" s="1"/>
  <c r="L83" i="8"/>
  <c r="L88" i="8" s="1"/>
  <c r="L87" i="8"/>
  <c r="P74" i="8"/>
  <c r="P69" i="8"/>
  <c r="N71" i="8"/>
  <c r="Q64" i="8"/>
  <c r="Q67" i="8" s="1"/>
  <c r="Q79" i="8"/>
  <c r="Q78" i="8"/>
  <c r="R62" i="8"/>
  <c r="R59" i="8"/>
  <c r="R60" i="8"/>
  <c r="R61" i="8"/>
  <c r="R48" i="8"/>
  <c r="R57" i="8" s="1"/>
  <c r="S47" i="8"/>
  <c r="P78" i="8"/>
  <c r="K88" i="8"/>
  <c r="K86" i="8"/>
  <c r="K89" i="8" s="1"/>
  <c r="O70" i="8"/>
  <c r="O71" i="8"/>
  <c r="M88" i="8" l="1"/>
  <c r="N77" i="8"/>
  <c r="N82" i="8" s="1"/>
  <c r="M87" i="8"/>
  <c r="R58" i="8"/>
  <c r="B26" i="8" s="1"/>
  <c r="M85" i="8"/>
  <c r="S59" i="8"/>
  <c r="S60" i="8"/>
  <c r="T47" i="8"/>
  <c r="S48" i="8"/>
  <c r="S57" i="8" s="1"/>
  <c r="S61" i="8"/>
  <c r="S62" i="8"/>
  <c r="Q74" i="8"/>
  <c r="Q69" i="8"/>
  <c r="L86" i="8"/>
  <c r="L89" i="8" s="1"/>
  <c r="B32" i="8"/>
  <c r="P70" i="8"/>
  <c r="R79" i="8"/>
  <c r="R64" i="8"/>
  <c r="R67" i="8" s="1"/>
  <c r="R78" i="8"/>
  <c r="M86" i="8"/>
  <c r="M89" i="8" s="1"/>
  <c r="B29" i="8"/>
  <c r="O77" i="8" l="1"/>
  <c r="O82" i="8" s="1"/>
  <c r="N85" i="8"/>
  <c r="N83" i="8"/>
  <c r="N88" i="8" s="1"/>
  <c r="N87" i="8"/>
  <c r="S58" i="8"/>
  <c r="P71" i="8"/>
  <c r="Q70" i="8"/>
  <c r="S79" i="8"/>
  <c r="S64" i="8"/>
  <c r="S67" i="8" s="1"/>
  <c r="S78" i="8"/>
  <c r="N86" i="8"/>
  <c r="N89" i="8" s="1"/>
  <c r="R74" i="8"/>
  <c r="R69" i="8"/>
  <c r="T59" i="8"/>
  <c r="T60" i="8"/>
  <c r="U47" i="8"/>
  <c r="T48" i="8"/>
  <c r="T57" i="8" s="1"/>
  <c r="T61" i="8"/>
  <c r="T62" i="8"/>
  <c r="O85" i="8" l="1"/>
  <c r="O86" i="8" s="1"/>
  <c r="O89" i="8" s="1"/>
  <c r="O87" i="8"/>
  <c r="O83" i="8"/>
  <c r="P77" i="8"/>
  <c r="P82" i="8" s="1"/>
  <c r="O88" i="8"/>
  <c r="T79" i="8"/>
  <c r="Q71" i="8"/>
  <c r="T58" i="8"/>
  <c r="T64" i="8" s="1"/>
  <c r="T67" i="8" s="1"/>
  <c r="S74" i="8"/>
  <c r="S69" i="8"/>
  <c r="U59" i="8"/>
  <c r="U60" i="8"/>
  <c r="V47" i="8"/>
  <c r="U48" i="8"/>
  <c r="U57" i="8" s="1"/>
  <c r="U61" i="8"/>
  <c r="U62" i="8"/>
  <c r="R70" i="8"/>
  <c r="R71" i="8"/>
  <c r="P85" i="8" l="1"/>
  <c r="P86" i="8" s="1"/>
  <c r="P89" i="8" s="1"/>
  <c r="P83" i="8"/>
  <c r="P88" i="8" s="1"/>
  <c r="P87" i="8"/>
  <c r="Q77" i="8"/>
  <c r="Q82" i="8" s="1"/>
  <c r="T78" i="8"/>
  <c r="T74" i="8"/>
  <c r="T69" i="8"/>
  <c r="U58" i="8"/>
  <c r="U64" i="8" s="1"/>
  <c r="U67" i="8" s="1"/>
  <c r="U79" i="8"/>
  <c r="S70" i="8"/>
  <c r="S71" i="8"/>
  <c r="V59" i="8"/>
  <c r="V60" i="8"/>
  <c r="W47" i="8"/>
  <c r="V48" i="8"/>
  <c r="V57" i="8" s="1"/>
  <c r="V61" i="8"/>
  <c r="V62" i="8"/>
  <c r="Q85" i="8" l="1"/>
  <c r="Q86" i="8" s="1"/>
  <c r="Q89" i="8" s="1"/>
  <c r="Q87" i="8"/>
  <c r="Q83" i="8"/>
  <c r="Q88" i="8" s="1"/>
  <c r="R77" i="8"/>
  <c r="R82" i="8" s="1"/>
  <c r="U78" i="8"/>
  <c r="V58" i="8"/>
  <c r="U74" i="8"/>
  <c r="U69" i="8"/>
  <c r="V79" i="8"/>
  <c r="V64" i="8"/>
  <c r="V67" i="8" s="1"/>
  <c r="V78" i="8"/>
  <c r="W59" i="8"/>
  <c r="W60" i="8"/>
  <c r="W48" i="8"/>
  <c r="W57" i="8" s="1"/>
  <c r="W61" i="8"/>
  <c r="W62" i="8"/>
  <c r="T70" i="8"/>
  <c r="T71" i="8"/>
  <c r="S77" i="8" l="1"/>
  <c r="S82" i="8" s="1"/>
  <c r="S85" i="8" s="1"/>
  <c r="R85" i="8"/>
  <c r="R86" i="8" s="1"/>
  <c r="R87" i="8"/>
  <c r="R83" i="8"/>
  <c r="R88" i="8" s="1"/>
  <c r="S83" i="8"/>
  <c r="S88" i="8" s="1"/>
  <c r="S87" i="8"/>
  <c r="S86" i="8"/>
  <c r="S89" i="8" s="1"/>
  <c r="W79" i="8"/>
  <c r="W58" i="8"/>
  <c r="W64" i="8" s="1"/>
  <c r="W67" i="8" s="1"/>
  <c r="G28" i="8"/>
  <c r="R89" i="8"/>
  <c r="U70" i="8"/>
  <c r="V74" i="8"/>
  <c r="V69" i="8"/>
  <c r="T77" i="8" l="1"/>
  <c r="T82" i="8" s="1"/>
  <c r="U71" i="8"/>
  <c r="W74" i="8"/>
  <c r="W69" i="8"/>
  <c r="W78" i="8"/>
  <c r="V70" i="8"/>
  <c r="T85" i="8" l="1"/>
  <c r="T86" i="8" s="1"/>
  <c r="T89" i="8" s="1"/>
  <c r="T87" i="8"/>
  <c r="U77" i="8"/>
  <c r="U82" i="8" s="1"/>
  <c r="T83" i="8"/>
  <c r="T88" i="8" s="1"/>
  <c r="V71" i="8"/>
  <c r="W70" i="8"/>
  <c r="U83" i="8" l="1"/>
  <c r="U88" i="8" s="1"/>
  <c r="U85" i="8"/>
  <c r="U86" i="8" s="1"/>
  <c r="U89" i="8" s="1"/>
  <c r="U87" i="8"/>
  <c r="V77" i="8"/>
  <c r="V82" i="8" s="1"/>
  <c r="W71" i="8"/>
  <c r="V83" i="8" l="1"/>
  <c r="V88" i="8" s="1"/>
  <c r="V85" i="8"/>
  <c r="V86" i="8" s="1"/>
  <c r="V89" i="8" s="1"/>
  <c r="V87" i="8"/>
  <c r="W77" i="8"/>
  <c r="W82" i="8" s="1"/>
  <c r="W83" i="8" l="1"/>
  <c r="W88" i="8" s="1"/>
  <c r="G26" i="8" s="1"/>
  <c r="W85" i="8"/>
  <c r="W86" i="8" s="1"/>
  <c r="W89" i="8" s="1"/>
  <c r="G27" i="8" s="1"/>
  <c r="W87" i="8"/>
</calcChain>
</file>

<file path=xl/sharedStrings.xml><?xml version="1.0" encoding="utf-8"?>
<sst xmlns="http://schemas.openxmlformats.org/spreadsheetml/2006/main" count="1113" uniqueCount="552">
  <si>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</si>
  <si>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</si>
  <si>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</si>
  <si>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</si>
  <si>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</si>
  <si>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</si>
  <si>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</si>
  <si>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</si>
  <si>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</si>
  <si>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</si>
  <si>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</si>
  <si>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</si>
  <si>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</si>
  <si>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</si>
  <si>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</si>
  <si>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</si>
  <si>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</si>
  <si>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</si>
  <si>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</si>
  <si>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</si>
  <si>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</si>
  <si>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</si>
  <si>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</si>
  <si>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</si>
  <si>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</si>
  <si>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</si>
  <si>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</si>
  <si>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</si>
  <si>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</si>
  <si>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</si>
  <si>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</si>
  <si>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</si>
  <si>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</si>
  <si>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</si>
  <si>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</si>
  <si>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</si>
  <si>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</si>
  <si>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</si>
  <si>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</si>
  <si>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</si>
  <si>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</si>
  <si>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</si>
  <si>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</si>
  <si>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</si>
  <si>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</si>
  <si>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</si>
  <si>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</si>
  <si>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</si>
  <si>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</si>
  <si>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</si>
  <si>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</si>
  <si>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</si>
  <si>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</si>
  <si>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</si>
  <si>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</si>
  <si>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</si>
  <si>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</si>
  <si>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</si>
  <si>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</si>
  <si>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</si>
  <si>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</si>
  <si>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</si>
  <si>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</si>
  <si>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</si>
  <si>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</si>
  <si>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</si>
  <si>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</si>
  <si>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</si>
  <si>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</si>
  <si>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</si>
  <si>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</si>
  <si>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</si>
  <si>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</si>
  <si>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</si>
  <si>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</si>
  <si>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</si>
  <si>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</si>
  <si>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</si>
  <si>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</si>
  <si>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</si>
  <si>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</si>
  <si>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</si>
  <si>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</si>
  <si>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</si>
  <si>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</si>
  <si>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</si>
  <si>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</si>
  <si>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</si>
  <si>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</si>
  <si>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</si>
  <si>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</si>
  <si>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</si>
  <si>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</si>
  <si>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</si>
  <si>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</si>
  <si>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</si>
  <si>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</si>
  <si>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</si>
  <si>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</si>
  <si>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</si>
  <si>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</si>
  <si>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</si>
  <si>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</si>
  <si>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</si>
  <si>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</si>
  <si>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</si>
  <si>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</si>
  <si>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</si>
  <si>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</si>
  <si>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</si>
  <si>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</si>
  <si>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</si>
  <si>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</si>
  <si>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</si>
  <si>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</si>
  <si>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</si>
  <si>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</si>
  <si>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</si>
  <si>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</si>
  <si>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</si>
  <si>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</si>
  <si>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</si>
  <si>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</si>
  <si>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</si>
  <si>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</si>
  <si>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</si>
  <si>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</si>
  <si>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</si>
  <si>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</si>
  <si>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</si>
  <si>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</si>
  <si>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</si>
  <si>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</si>
  <si>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</si>
  <si>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</si>
  <si>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</si>
  <si>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</si>
  <si>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</si>
  <si>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</si>
  <si>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</si>
  <si>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</si>
  <si>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</si>
  <si>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</si>
  <si>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</si>
  <si>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</si>
  <si>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</si>
  <si>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</si>
  <si>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</si>
  <si>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</si>
  <si>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</si>
  <si>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</si>
  <si>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</si>
  <si>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</si>
  <si>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</si>
  <si>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</si>
  <si>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</si>
  <si>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</si>
  <si>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</si>
  <si>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</si>
  <si>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</si>
  <si>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</si>
  <si>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</si>
  <si>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</si>
  <si>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</si>
  <si>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</si>
  <si>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</si>
  <si>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</si>
  <si>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</si>
  <si>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</si>
  <si>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</si>
  <si>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</si>
  <si>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</si>
  <si>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</si>
  <si>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</si>
  <si>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</si>
  <si>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</si>
  <si>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</si>
  <si>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</si>
  <si>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</si>
  <si>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</si>
  <si>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</si>
  <si>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</si>
  <si>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</si>
  <si>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</si>
  <si>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</si>
  <si>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</si>
  <si>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</si>
  <si>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</si>
  <si>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</si>
  <si>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</si>
  <si>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</si>
  <si>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</si>
  <si>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</si>
  <si>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</si>
  <si>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</si>
  <si>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</si>
  <si>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</si>
  <si>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</si>
  <si>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</si>
  <si>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</si>
  <si>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</si>
  <si>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</si>
  <si>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</si>
  <si>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</si>
  <si>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</si>
  <si>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</si>
  <si>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</si>
  <si>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</si>
  <si>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</si>
  <si>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</si>
  <si>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</si>
  <si>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</si>
  <si>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</si>
  <si>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</si>
  <si>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</si>
  <si>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</si>
  <si>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</si>
  <si>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</si>
  <si>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</si>
  <si>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</si>
  <si>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</si>
  <si>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</si>
  <si>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</si>
  <si>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</si>
  <si>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</si>
  <si>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</si>
  <si>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</si>
  <si>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</si>
  <si>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</si>
  <si>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</si>
  <si>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</si>
  <si>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</si>
  <si>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</si>
  <si>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</si>
  <si>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</si>
  <si>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</si>
  <si>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</si>
  <si>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</si>
  <si>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</si>
  <si>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</si>
  <si>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</si>
  <si>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</si>
  <si>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</si>
  <si>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</si>
  <si>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</si>
  <si>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</si>
  <si>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</si>
  <si>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</si>
  <si>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</si>
  <si>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</si>
  <si>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</si>
  <si>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</si>
  <si>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</si>
  <si>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</si>
  <si>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</si>
  <si>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</si>
  <si>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</si>
  <si>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</si>
  <si>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</si>
  <si>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</si>
  <si>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</si>
  <si>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</si>
  <si>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</si>
  <si>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</si>
  <si>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</si>
  <si>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</si>
  <si>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</si>
  <si>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</si>
  <si>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</si>
  <si>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</si>
  <si>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</si>
  <si>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</si>
  <si>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</si>
  <si>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</si>
  <si>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</si>
  <si>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</si>
  <si>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</si>
  <si>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</si>
  <si>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</si>
  <si>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</si>
  <si>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</si>
  <si>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</si>
  <si>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</si>
  <si>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</si>
  <si>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</si>
  <si>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</si>
  <si>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</si>
  <si>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</si>
  <si>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</si>
  <si>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</si>
  <si>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</si>
  <si>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</si>
  <si>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</si>
  <si>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</si>
  <si>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</si>
  <si>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</si>
  <si>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</si>
  <si>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</si>
  <si>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</si>
  <si>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</si>
  <si>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</si>
  <si>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</si>
  <si>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</si>
  <si>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</si>
  <si>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</si>
  <si>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</si>
  <si>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</si>
  <si>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</si>
  <si>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</si>
  <si>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</si>
  <si>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</si>
  <si>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</si>
  <si>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</si>
  <si>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</si>
  <si>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</si>
  <si>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</si>
  <si>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</si>
  <si>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</si>
  <si>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</si>
  <si>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</si>
  <si>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</si>
  <si>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</si>
  <si>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</si>
  <si>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</si>
  <si>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</si>
  <si>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</si>
  <si>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</si>
  <si>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</si>
  <si>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</si>
  <si>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</si>
  <si>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</si>
  <si>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</si>
  <si>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</si>
  <si>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</si>
  <si>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</si>
  <si>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</si>
  <si>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</si>
  <si>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</si>
  <si>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</si>
  <si>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</si>
  <si>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</si>
  <si>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</si>
  <si>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</si>
  <si>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</si>
  <si>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</si>
  <si>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</si>
  <si>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</si>
  <si>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</si>
  <si>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</si>
  <si>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</si>
  <si>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</si>
  <si>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</si>
  <si>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</si>
  <si>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</si>
  <si>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</si>
  <si>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</si>
  <si>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</si>
  <si>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</si>
  <si>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</si>
  <si>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</si>
  <si>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</si>
  <si>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</si>
  <si>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</si>
  <si>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</si>
  <si>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</si>
  <si>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</si>
  <si>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</si>
  <si>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</si>
  <si>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</si>
  <si>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</si>
  <si>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</si>
  <si>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</si>
  <si>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</si>
  <si>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</si>
  <si>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</si>
  <si>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</si>
  <si>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</si>
  <si>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</si>
  <si>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</si>
  <si>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</si>
  <si>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</si>
  <si>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</si>
  <si>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</si>
  <si>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</si>
  <si>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</si>
  <si>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</si>
  <si>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</si>
  <si>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</si>
  <si>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</si>
  <si>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</si>
  <si>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</si>
  <si>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</si>
  <si>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</si>
  <si>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</si>
  <si>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</si>
  <si>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</si>
  <si>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</si>
  <si>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</si>
  <si>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</si>
  <si>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</si>
  <si>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</si>
  <si>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</si>
  <si>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</si>
  <si>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</si>
  <si>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</si>
  <si>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</si>
  <si>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</si>
  <si>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</si>
  <si>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</si>
  <si>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</si>
  <si>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</si>
  <si>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</si>
  <si>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</si>
  <si>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</si>
  <si>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</si>
  <si>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</si>
  <si>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</si>
  <si>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</si>
  <si>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</si>
  <si>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</si>
  <si>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</si>
  <si>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</si>
  <si>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</si>
  <si>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</si>
  <si>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</si>
  <si>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</si>
  <si>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</si>
  <si>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</si>
  <si>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</si>
  <si>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</si>
  <si>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</si>
  <si>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</si>
  <si>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</si>
  <si>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</si>
  <si>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</si>
  <si>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</si>
  <si>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</si>
  <si>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</si>
  <si>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</si>
  <si>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</si>
  <si>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</si>
  <si>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</si>
  <si>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</si>
  <si>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</si>
  <si>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</si>
  <si>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</si>
  <si>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</si>
  <si>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</si>
  <si>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</si>
  <si>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</si>
  <si>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</si>
  <si>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</si>
  <si>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</si>
  <si>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</si>
  <si>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</si>
  <si>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</si>
  <si>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</si>
  <si>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</si>
  <si>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</si>
  <si>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</si>
  <si>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</si>
  <si>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</si>
  <si>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</si>
  <si>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</si>
  <si>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</si>
  <si>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</si>
  <si>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</si>
  <si>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</si>
  <si>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</si>
  <si>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</si>
  <si>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</si>
  <si>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</si>
  <si>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</si>
  <si>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</si>
  <si>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</si>
  <si>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</si>
  <si>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</si>
  <si>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</si>
  <si>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</si>
  <si>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</si>
  <si>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</si>
  <si>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</si>
  <si>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</si>
  <si>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</si>
  <si>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</si>
  <si>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</si>
  <si>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</si>
  <si>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</si>
  <si>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</si>
  <si>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</si>
  <si>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</si>
  <si>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</si>
  <si>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</si>
  <si>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</si>
  <si>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</si>
  <si>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</si>
  <si>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</si>
  <si>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</si>
  <si>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</si>
  <si>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</si>
  <si>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</si>
  <si>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</si>
  <si>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</si>
  <si>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</si>
  <si>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</si>
  <si>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</si>
  <si>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</si>
  <si>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</si>
  <si>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</si>
  <si>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</si>
  <si>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</si>
  <si>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</si>
  <si>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</si>
  <si>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</si>
  <si>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</si>
  <si>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</si>
  <si>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</si>
  <si>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</si>
  <si>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</si>
  <si>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</si>
  <si>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</si>
  <si>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</si>
  <si>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</si>
  <si>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</si>
  <si>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</si>
  <si>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</si>
  <si>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</si>
  <si>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</si>
  <si>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</si>
  <si>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</si>
  <si>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</si>
  <si>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</si>
  <si>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</si>
  <si>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</si>
  <si>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</si>
  <si>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</si>
  <si>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</si>
  <si>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</si>
  <si>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201</t>
  </si>
  <si>
    <t>15.12.2027</t>
  </si>
  <si>
    <t>Приобретение транспортного средства объем двигателя 1,6 л (90 л.с), 5МТ, комплектация Standard (1 шт)</t>
  </si>
  <si>
    <t>Год раскрытия информации: 2025 год</t>
  </si>
  <si>
    <t>0,78 млн.руб без НДС</t>
  </si>
  <si>
    <t>0,94 млн.руб с НДС</t>
  </si>
  <si>
    <t>Соликамский муниципальный округ</t>
  </si>
  <si>
    <t>Пермский край, Соликамский муниципальный округ</t>
  </si>
  <si>
    <t>транспортное средство объем двигателя 1.6 л (90 л.с.), 5МТ, комплектация Standard (1 шт)</t>
  </si>
  <si>
    <t>0</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</si>
  <si>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</si>
  <si>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(Фтз-0,94 );</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</si>
  <si>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</si>
  <si>
    <t>Не завершён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</si>
</sst>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3AB8A64F-6743-4929-8DF2-860996704DB6}"/>
    <cellStyle name="Обычный 7" xfId="4" xr:uid="{84D003B9-524F-44CA-9989-E0B653CE1C1B}"/>
    <cellStyle name="Обычный 7 4 2" xfId="6" xr:uid="{EC38DB30-999D-415E-BB05-4DE47A3758BF}"/>
    <cellStyle name="Процентный" xfId="1" builtinId="5"/>
    <cellStyle name="Процентный 4" xfId="3" xr:uid="{F3A7446F-12E3-4378-B186-51327F129351}"/>
    <cellStyle name="Финансовый 4" xfId="5" xr:uid="{B46CF996-E03B-4FD3-A38F-7BFC86BE29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2567149.7525976445</c:v>
                </c:pt>
                <c:pt idx="3">
                  <c:v>4307053.9273984712</c:v>
                </c:pt>
                <c:pt idx="4">
                  <c:v>6217170.8900980838</c:v>
                </c:pt>
                <c:pt idx="5">
                  <c:v>8314455.7301532254</c:v>
                </c:pt>
                <c:pt idx="6">
                  <c:v>10617576.170376096</c:v>
                </c:pt>
                <c:pt idx="7">
                  <c:v>13147087.638067542</c:v>
                </c:pt>
                <c:pt idx="8">
                  <c:v>15925626.412679492</c:v>
                </c:pt>
                <c:pt idx="9">
                  <c:v>18978122.7318887</c:v>
                </c:pt>
                <c:pt idx="10">
                  <c:v>22332035.935188994</c:v>
                </c:pt>
                <c:pt idx="11">
                  <c:v>26017613.942114066</c:v>
                </c:pt>
                <c:pt idx="12">
                  <c:v>30068179.603186119</c:v>
                </c:pt>
                <c:pt idx="13">
                  <c:v>34520446.728078969</c:v>
                </c:pt>
                <c:pt idx="14">
                  <c:v>39414868.889978215</c:v>
                </c:pt>
                <c:pt idx="15">
                  <c:v>44796024.430691078</c:v>
                </c:pt>
                <c:pt idx="16">
                  <c:v>50713041.450997047</c:v>
                </c:pt>
              </c:numCache>
            </c:numRef>
          </c:val>
          <c:smooth val="0"/>
          <c:extLst>
            <c:ext xmlns:c16="http://schemas.microsoft.com/office/drawing/2014/chart" uri="{C3380CC4-5D6E-409C-BE32-E72D297353CC}">
              <c16:uniqueId val="{00000000-B736-4C3C-A7CC-8E2903F0933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1406880.0864804748</c:v>
                </c:pt>
                <c:pt idx="3">
                  <c:v>1362600.1838834891</c:v>
                </c:pt>
                <c:pt idx="4">
                  <c:v>1323806.8709683463</c:v>
                </c:pt>
                <c:pt idx="5">
                  <c:v>1286304.0696838647</c:v>
                </c:pt>
                <c:pt idx="6">
                  <c:v>1250041.5027343873</c:v>
                </c:pt>
                <c:pt idx="7">
                  <c:v>1214971.2232867973</c:v>
                </c:pt>
                <c:pt idx="8">
                  <c:v>1181047.4802101718</c:v>
                </c:pt>
                <c:pt idx="9">
                  <c:v>1148226.5933414113</c:v>
                </c:pt>
                <c:pt idx="10">
                  <c:v>1116466.8378600576</c:v>
                </c:pt>
                <c:pt idx="11">
                  <c:v>1085728.3369500355</c:v>
                </c:pt>
                <c:pt idx="12">
                  <c:v>1055972.9620102867</c:v>
                </c:pt>
                <c:pt idx="13">
                  <c:v>1027164.2397513036</c:v>
                </c:pt>
                <c:pt idx="14">
                  <c:v>999267.26558153366</c:v>
                </c:pt>
                <c:pt idx="15">
                  <c:v>972248.6227473201</c:v>
                </c:pt>
                <c:pt idx="16">
                  <c:v>946076.30674331787</c:v>
                </c:pt>
              </c:numCache>
            </c:numRef>
          </c:val>
          <c:smooth val="0"/>
          <c:extLst>
            <c:ext xmlns:c16="http://schemas.microsoft.com/office/drawing/2014/chart" uri="{C3380CC4-5D6E-409C-BE32-E72D297353CC}">
              <c16:uniqueId val="{00000001-B736-4C3C-A7CC-8E2903F0933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96DC8B-0210-407B-A6A7-FFF6910B04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F759B-DEA3-46DC-9991-2091B1A7E2EA}">
  <sheetPr codeName="Лист1">
    <pageSetUpPr fitToPage="1"/>
  </sheetPr>
  <dimension ref="A1:X49"/>
  <sheetViews>
    <sheetView topLeftCell="A13" zoomScale="55" zoomScaleNormal="55" workbookViewId="0">
      <selection activeCell="C34" sqref="C3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541</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540</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530</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531</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6"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07" t="s">
        <v>532</v>
      </c>
      <c r="D26" s="11"/>
      <c r="E26" s="11"/>
      <c r="F26"/>
      <c r="G26"/>
      <c r="H26"/>
      <c r="I26"/>
      <c r="J26"/>
      <c r="K26"/>
      <c r="L26"/>
      <c r="M26"/>
      <c r="N26"/>
      <c r="O26"/>
      <c r="P26"/>
      <c r="Q26"/>
      <c r="R26"/>
      <c r="S26"/>
      <c r="T26"/>
      <c r="U26"/>
      <c r="V26"/>
      <c r="W26"/>
      <c r="X26"/>
    </row>
    <row r="27" spans="1:24" s="13" customFormat="1" ht="31.5" x14ac:dyDescent="0.25">
      <c r="A27" s="18" t="s">
        <v>21</v>
      </c>
      <c r="B27" s="24" t="s">
        <v>22</v>
      </c>
      <c r="C27" s="207" t="s">
        <v>544</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533</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534</v>
      </c>
    </row>
    <row r="42" spans="1:24" ht="47.25" x14ac:dyDescent="0.25">
      <c r="A42" s="18" t="s">
        <v>49</v>
      </c>
      <c r="B42" s="24" t="s">
        <v>50</v>
      </c>
      <c r="C42" s="17" t="s">
        <v>534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535</v>
      </c>
    </row>
    <row r="47" spans="1:24" ht="18.75" customHeight="1" x14ac:dyDescent="0.25">
      <c r="A47" s="21"/>
      <c r="B47" s="22"/>
      <c r="C47" s="23"/>
    </row>
    <row r="48" spans="1:24" ht="31.5" x14ac:dyDescent="0.25">
      <c r="A48" s="18" t="s">
        <v>59</v>
      </c>
      <c r="B48" s="24" t="s">
        <v>60</v>
      </c>
      <c r="C48" s="25" t="s">
        <v>543</v>
      </c>
    </row>
    <row r="49" spans="1:3" ht="31.5" x14ac:dyDescent="0.25">
      <c r="A49" s="18" t="s">
        <v>61</v>
      </c>
      <c r="B49" s="24" t="s">
        <v>62</v>
      </c>
      <c r="C49" s="26"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7ABC4-088E-4EA3-BDAF-C8A0BD2F63B5}">
  <sheetPr codeName="Лист12">
    <pageSetUpPr fitToPage="1"/>
  </sheetPr>
  <dimension ref="A1:AK72"/>
  <sheetViews>
    <sheetView zoomScale="55" zoomScaleNormal="55" workbookViewId="0">
      <pane xSplit="2" ySplit="23" topLeftCell="P5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O_СГЭС_18</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Приобретение транспортного средства объем двигателя 1,6 л (90 л.с), 5МТ, комплектация Standard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7"/>
      <c r="AI18" s="7"/>
      <c r="AJ18" s="7"/>
      <c r="AK18" s="7"/>
    </row>
    <row r="20" spans="1:37" ht="30" customHeight="1" x14ac:dyDescent="0.25">
      <c r="A20" s="229" t="s">
        <v>332</v>
      </c>
      <c r="B20" s="229" t="s">
        <v>333</v>
      </c>
      <c r="C20" s="224" t="s">
        <v>334</v>
      </c>
      <c r="D20" s="224"/>
      <c r="E20" s="223" t="s">
        <v>335</v>
      </c>
      <c r="F20" s="223"/>
      <c r="G20" s="229" t="s">
        <v>336</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337</v>
      </c>
      <c r="AG20" s="224"/>
      <c r="AH20" s="7"/>
      <c r="AI20" s="7"/>
      <c r="AJ20" s="7"/>
    </row>
    <row r="21" spans="1:37" ht="48" customHeight="1" x14ac:dyDescent="0.25">
      <c r="A21" s="231"/>
      <c r="B21" s="231"/>
      <c r="C21" s="224"/>
      <c r="D21" s="224"/>
      <c r="E21" s="223"/>
      <c r="F21" s="223"/>
      <c r="G21" s="231"/>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30"/>
      <c r="B22" s="230"/>
      <c r="C22" s="154" t="s">
        <v>271</v>
      </c>
      <c r="D22" s="154" t="s">
        <v>339</v>
      </c>
      <c r="E22" s="154" t="s">
        <v>340</v>
      </c>
      <c r="F22" s="154" t="s">
        <v>341</v>
      </c>
      <c r="G22" s="230"/>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3.9741515093408273</v>
      </c>
      <c r="D24" s="157">
        <v>0</v>
      </c>
      <c r="E24" s="157">
        <v>0</v>
      </c>
      <c r="F24" s="158">
        <v>0</v>
      </c>
      <c r="G24" s="157">
        <v>0</v>
      </c>
      <c r="H24" s="157">
        <v>0</v>
      </c>
      <c r="I24" s="157">
        <v>0</v>
      </c>
      <c r="J24" s="157">
        <v>0</v>
      </c>
      <c r="K24" s="157">
        <v>0</v>
      </c>
      <c r="L24" s="157">
        <v>0.93880706199999997</v>
      </c>
      <c r="M24" s="157">
        <v>4</v>
      </c>
      <c r="N24" s="157">
        <v>0</v>
      </c>
      <c r="O24" s="157">
        <v>0</v>
      </c>
      <c r="P24" s="157">
        <v>0.98180401734082745</v>
      </c>
      <c r="Q24" s="157">
        <v>4</v>
      </c>
      <c r="R24" s="157">
        <v>0</v>
      </c>
      <c r="S24" s="157">
        <v>0</v>
      </c>
      <c r="T24" s="157">
        <v>2.05354043</v>
      </c>
      <c r="U24" s="157">
        <v>4</v>
      </c>
      <c r="V24" s="157">
        <v>0</v>
      </c>
      <c r="W24" s="157">
        <v>0</v>
      </c>
      <c r="X24" s="157">
        <v>0</v>
      </c>
      <c r="Y24" s="157">
        <v>0</v>
      </c>
      <c r="Z24" s="157">
        <v>0</v>
      </c>
      <c r="AA24" s="157">
        <v>0</v>
      </c>
      <c r="AB24" s="157">
        <v>0</v>
      </c>
      <c r="AC24" s="157">
        <v>0</v>
      </c>
      <c r="AD24" s="157">
        <v>0</v>
      </c>
      <c r="AE24" s="157">
        <v>0</v>
      </c>
      <c r="AF24" s="157">
        <v>3.9741515093408273</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3.9741515093408273</v>
      </c>
      <c r="D27" s="26">
        <v>0</v>
      </c>
      <c r="E27" s="26">
        <v>0</v>
      </c>
      <c r="F27" s="160">
        <v>0</v>
      </c>
      <c r="G27" s="26">
        <v>0</v>
      </c>
      <c r="H27" s="26">
        <v>0</v>
      </c>
      <c r="I27" s="26">
        <v>0</v>
      </c>
      <c r="J27" s="26">
        <v>0</v>
      </c>
      <c r="K27" s="26">
        <v>0</v>
      </c>
      <c r="L27" s="26">
        <v>0.93880706199999997</v>
      </c>
      <c r="M27" s="26">
        <v>4</v>
      </c>
      <c r="N27" s="26">
        <v>0</v>
      </c>
      <c r="O27" s="26">
        <v>0</v>
      </c>
      <c r="P27" s="26">
        <v>0.98180401734082745</v>
      </c>
      <c r="Q27" s="26">
        <v>4</v>
      </c>
      <c r="R27" s="26">
        <v>0</v>
      </c>
      <c r="S27" s="26">
        <v>0</v>
      </c>
      <c r="T27" s="26">
        <v>2.05354043</v>
      </c>
      <c r="U27" s="26">
        <v>4</v>
      </c>
      <c r="V27" s="26">
        <v>0</v>
      </c>
      <c r="W27" s="26">
        <v>0</v>
      </c>
      <c r="X27" s="26">
        <v>0</v>
      </c>
      <c r="Y27" s="26">
        <v>0</v>
      </c>
      <c r="Z27" s="26">
        <v>0</v>
      </c>
      <c r="AA27" s="26">
        <v>0</v>
      </c>
      <c r="AB27" s="26">
        <v>0</v>
      </c>
      <c r="AC27" s="26">
        <v>0</v>
      </c>
      <c r="AD27" s="26">
        <v>0</v>
      </c>
      <c r="AE27" s="26">
        <v>0</v>
      </c>
      <c r="AF27" s="157">
        <v>3.9741515093408273</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3.3117929244506894</v>
      </c>
      <c r="D30" s="157">
        <v>0</v>
      </c>
      <c r="E30" s="157">
        <v>0</v>
      </c>
      <c r="F30" s="157">
        <v>0</v>
      </c>
      <c r="G30" s="157">
        <v>0</v>
      </c>
      <c r="H30" s="157">
        <v>0</v>
      </c>
      <c r="I30" s="157">
        <v>0</v>
      </c>
      <c r="J30" s="157">
        <v>0</v>
      </c>
      <c r="K30" s="157">
        <v>0</v>
      </c>
      <c r="L30" s="157">
        <v>0.78233921833333331</v>
      </c>
      <c r="M30" s="157">
        <v>4</v>
      </c>
      <c r="N30" s="26">
        <v>0</v>
      </c>
      <c r="O30" s="157">
        <v>0</v>
      </c>
      <c r="P30" s="157">
        <v>0.8181700144506896</v>
      </c>
      <c r="Q30" s="157">
        <v>4</v>
      </c>
      <c r="R30" s="26">
        <v>0</v>
      </c>
      <c r="S30" s="157">
        <v>0</v>
      </c>
      <c r="T30" s="157">
        <v>1.7112836916666665</v>
      </c>
      <c r="U30" s="157">
        <v>4</v>
      </c>
      <c r="V30" s="157">
        <v>0</v>
      </c>
      <c r="W30" s="157">
        <v>0</v>
      </c>
      <c r="X30" s="157">
        <v>0</v>
      </c>
      <c r="Y30" s="157">
        <v>0</v>
      </c>
      <c r="Z30" s="157">
        <v>0</v>
      </c>
      <c r="AA30" s="157">
        <v>0</v>
      </c>
      <c r="AB30" s="157">
        <v>0</v>
      </c>
      <c r="AC30" s="157">
        <v>0</v>
      </c>
      <c r="AD30" s="157">
        <v>0</v>
      </c>
      <c r="AE30" s="157">
        <v>0</v>
      </c>
      <c r="AF30" s="157">
        <v>3.3117929244506894</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3.3117929244506894</v>
      </c>
      <c r="D33" s="26">
        <v>0</v>
      </c>
      <c r="E33" s="26">
        <v>0</v>
      </c>
      <c r="F33" s="26">
        <v>0</v>
      </c>
      <c r="G33" s="157">
        <v>0</v>
      </c>
      <c r="H33" s="26">
        <v>0</v>
      </c>
      <c r="I33" s="26">
        <v>0</v>
      </c>
      <c r="J33" s="157">
        <v>0</v>
      </c>
      <c r="K33" s="26">
        <v>0</v>
      </c>
      <c r="L33" s="26">
        <v>0.78233921833333331</v>
      </c>
      <c r="M33" s="26">
        <v>4</v>
      </c>
      <c r="N33" s="157">
        <v>0</v>
      </c>
      <c r="O33" s="26">
        <v>0</v>
      </c>
      <c r="P33" s="26">
        <v>0.8181700144506896</v>
      </c>
      <c r="Q33" s="26">
        <v>4</v>
      </c>
      <c r="R33" s="157">
        <v>0</v>
      </c>
      <c r="S33" s="26">
        <v>0</v>
      </c>
      <c r="T33" s="26">
        <v>1.7112836916666665</v>
      </c>
      <c r="U33" s="26">
        <v>4</v>
      </c>
      <c r="V33" s="157">
        <v>0</v>
      </c>
      <c r="W33" s="26">
        <v>0</v>
      </c>
      <c r="X33" s="157">
        <v>0</v>
      </c>
      <c r="Y33" s="26">
        <v>0</v>
      </c>
      <c r="Z33" s="157">
        <v>0</v>
      </c>
      <c r="AA33" s="26">
        <v>0</v>
      </c>
      <c r="AB33" s="157">
        <v>0</v>
      </c>
      <c r="AC33" s="26">
        <v>0</v>
      </c>
      <c r="AD33" s="157">
        <v>0</v>
      </c>
      <c r="AE33" s="26">
        <v>0</v>
      </c>
      <c r="AF33" s="157">
        <v>3.3117929244506894</v>
      </c>
      <c r="AG33" s="157">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4</v>
      </c>
      <c r="D44" s="26">
        <v>0</v>
      </c>
      <c r="E44" s="26">
        <v>0</v>
      </c>
      <c r="F44" s="26">
        <v>0</v>
      </c>
      <c r="G44" s="26">
        <v>0</v>
      </c>
      <c r="H44" s="26">
        <v>0</v>
      </c>
      <c r="I44" s="26">
        <v>0</v>
      </c>
      <c r="J44" s="26">
        <v>0</v>
      </c>
      <c r="K44" s="26">
        <v>0</v>
      </c>
      <c r="L44" s="26">
        <v>1</v>
      </c>
      <c r="M44" s="26">
        <v>4</v>
      </c>
      <c r="N44" s="26">
        <v>0</v>
      </c>
      <c r="O44" s="26">
        <v>0</v>
      </c>
      <c r="P44" s="26">
        <v>1</v>
      </c>
      <c r="Q44" s="26">
        <v>4</v>
      </c>
      <c r="R44" s="26">
        <v>0</v>
      </c>
      <c r="S44" s="26">
        <v>0</v>
      </c>
      <c r="T44" s="26">
        <v>2</v>
      </c>
      <c r="U44" s="26">
        <v>4</v>
      </c>
      <c r="V44" s="26">
        <v>0</v>
      </c>
      <c r="W44" s="26">
        <v>0</v>
      </c>
      <c r="X44" s="26">
        <v>0</v>
      </c>
      <c r="Y44" s="26">
        <v>0</v>
      </c>
      <c r="Z44" s="26">
        <v>0</v>
      </c>
      <c r="AA44" s="26">
        <v>0</v>
      </c>
      <c r="AB44" s="26">
        <v>0</v>
      </c>
      <c r="AC44" s="26">
        <v>0</v>
      </c>
      <c r="AD44" s="26">
        <v>0</v>
      </c>
      <c r="AE44" s="26">
        <v>0</v>
      </c>
      <c r="AF44" s="157">
        <v>4</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4</v>
      </c>
      <c r="D54" s="26">
        <v>0</v>
      </c>
      <c r="E54" s="26">
        <v>0</v>
      </c>
      <c r="F54" s="26">
        <v>0</v>
      </c>
      <c r="G54" s="26">
        <v>0</v>
      </c>
      <c r="H54" s="26">
        <v>0</v>
      </c>
      <c r="I54" s="26">
        <v>0</v>
      </c>
      <c r="J54" s="26">
        <v>0</v>
      </c>
      <c r="K54" s="26">
        <v>0</v>
      </c>
      <c r="L54" s="26">
        <v>1</v>
      </c>
      <c r="M54" s="26">
        <v>4</v>
      </c>
      <c r="N54" s="26">
        <v>0</v>
      </c>
      <c r="O54" s="26">
        <v>0</v>
      </c>
      <c r="P54" s="26">
        <v>1</v>
      </c>
      <c r="Q54" s="26">
        <v>4</v>
      </c>
      <c r="R54" s="26">
        <v>0</v>
      </c>
      <c r="S54" s="26">
        <v>0</v>
      </c>
      <c r="T54" s="26">
        <v>2</v>
      </c>
      <c r="U54" s="26">
        <v>4</v>
      </c>
      <c r="V54" s="26">
        <v>0</v>
      </c>
      <c r="W54" s="26">
        <v>0</v>
      </c>
      <c r="X54" s="26">
        <v>0</v>
      </c>
      <c r="Y54" s="26">
        <v>0</v>
      </c>
      <c r="Z54" s="26">
        <v>0</v>
      </c>
      <c r="AA54" s="26">
        <v>0</v>
      </c>
      <c r="AB54" s="26">
        <v>0</v>
      </c>
      <c r="AC54" s="26">
        <v>0</v>
      </c>
      <c r="AD54" s="26">
        <v>0</v>
      </c>
      <c r="AE54" s="26">
        <v>0</v>
      </c>
      <c r="AF54" s="157">
        <v>4</v>
      </c>
      <c r="AG54" s="157">
        <v>0</v>
      </c>
    </row>
    <row r="55" spans="1:33" s="7" customFormat="1" ht="35.25" customHeight="1" x14ac:dyDescent="0.25">
      <c r="A55" s="142" t="s">
        <v>21</v>
      </c>
      <c r="B55" s="156" t="s">
        <v>395</v>
      </c>
      <c r="C55" s="157">
        <v>3.3117929244506894</v>
      </c>
      <c r="D55" s="157">
        <v>0</v>
      </c>
      <c r="E55" s="157">
        <v>0</v>
      </c>
      <c r="F55" s="157">
        <v>0</v>
      </c>
      <c r="G55" s="157">
        <v>0</v>
      </c>
      <c r="H55" s="157">
        <v>0</v>
      </c>
      <c r="I55" s="157">
        <v>0</v>
      </c>
      <c r="J55" s="157">
        <v>0</v>
      </c>
      <c r="K55" s="157">
        <v>0</v>
      </c>
      <c r="L55" s="157">
        <v>0.78233921833333331</v>
      </c>
      <c r="M55" s="157">
        <v>4</v>
      </c>
      <c r="N55" s="157">
        <v>0</v>
      </c>
      <c r="O55" s="157">
        <v>0</v>
      </c>
      <c r="P55" s="157">
        <v>0.8181700144506896</v>
      </c>
      <c r="Q55" s="157">
        <v>0</v>
      </c>
      <c r="R55" s="157">
        <v>0</v>
      </c>
      <c r="S55" s="157">
        <v>0</v>
      </c>
      <c r="T55" s="157">
        <v>1.7112836916666665</v>
      </c>
      <c r="U55" s="157">
        <v>0</v>
      </c>
      <c r="V55" s="157">
        <v>0</v>
      </c>
      <c r="W55" s="157">
        <v>0</v>
      </c>
      <c r="X55" s="157">
        <v>0</v>
      </c>
      <c r="Y55" s="157">
        <v>0</v>
      </c>
      <c r="Z55" s="157">
        <v>0</v>
      </c>
      <c r="AA55" s="157">
        <v>0</v>
      </c>
      <c r="AB55" s="157">
        <v>0</v>
      </c>
      <c r="AC55" s="157">
        <v>0</v>
      </c>
      <c r="AD55" s="157">
        <v>0</v>
      </c>
      <c r="AE55" s="157">
        <v>0</v>
      </c>
      <c r="AF55" s="157">
        <v>3.3117929244506894</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3.3117929244506894</v>
      </c>
      <c r="D64" s="165">
        <v>0</v>
      </c>
      <c r="E64" s="165">
        <v>0</v>
      </c>
      <c r="F64" s="165">
        <v>0</v>
      </c>
      <c r="G64" s="165">
        <v>0</v>
      </c>
      <c r="H64" s="165">
        <v>0</v>
      </c>
      <c r="I64" s="165">
        <v>0</v>
      </c>
      <c r="J64" s="165">
        <v>0</v>
      </c>
      <c r="K64" s="165">
        <v>0</v>
      </c>
      <c r="L64" s="165">
        <v>0.78233921833333331</v>
      </c>
      <c r="M64" s="165">
        <v>0</v>
      </c>
      <c r="N64" s="165">
        <v>0</v>
      </c>
      <c r="O64" s="165">
        <v>0</v>
      </c>
      <c r="P64" s="165">
        <v>0.8181700144506896</v>
      </c>
      <c r="Q64" s="165">
        <v>0</v>
      </c>
      <c r="R64" s="165">
        <v>0</v>
      </c>
      <c r="S64" s="165">
        <v>0</v>
      </c>
      <c r="T64" s="165">
        <v>1.7112836916666665</v>
      </c>
      <c r="U64" s="165">
        <v>0</v>
      </c>
      <c r="V64" s="165">
        <v>0</v>
      </c>
      <c r="W64" s="165">
        <v>0</v>
      </c>
      <c r="X64" s="165">
        <v>0</v>
      </c>
      <c r="Y64" s="165">
        <v>0</v>
      </c>
      <c r="Z64" s="165">
        <v>0</v>
      </c>
      <c r="AA64" s="165">
        <v>0</v>
      </c>
      <c r="AB64" s="165">
        <v>0</v>
      </c>
      <c r="AC64" s="165">
        <v>0</v>
      </c>
      <c r="AD64" s="165">
        <v>0</v>
      </c>
      <c r="AE64" s="165">
        <v>0</v>
      </c>
      <c r="AF64" s="157">
        <v>3.3117929244506894</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DDDCF-0A11-4AB8-A46B-F201446FE5AC}">
  <sheetPr codeName="Лист13">
    <pageSetUpPr fitToPage="1"/>
  </sheetPr>
  <dimension ref="A1:AX26"/>
  <sheetViews>
    <sheetView topLeftCell="A10" zoomScale="80" zoomScaleNormal="80" zoomScaleSheetLayoutView="85" workbookViewId="0">
      <selection activeCell="A26" sqref="A26:X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8"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8" customFormat="1" ht="15.75" x14ac:dyDescent="0.25">
      <c r="A12" s="214" t="str">
        <f>'1. паспорт местоположение'!$A$12</f>
        <v>O_СГЭС_18</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8" customFormat="1" ht="15.75" x14ac:dyDescent="0.25">
      <c r="A15" s="214" t="str">
        <f>'1. паспорт местоположение'!$A$15</f>
        <v>Приобретение транспортного средства объем двигателя 1,6 л (90 л.с), 5МТ, комплектация Standard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419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9" t="s">
        <v>420</v>
      </c>
      <c r="B22" s="276" t="s">
        <v>421</v>
      </c>
      <c r="C22" s="219" t="s">
        <v>422</v>
      </c>
      <c r="D22" s="219" t="s">
        <v>423</v>
      </c>
      <c r="E22" s="248" t="s">
        <v>424</v>
      </c>
      <c r="F22" s="249"/>
      <c r="G22" s="249"/>
      <c r="H22" s="249"/>
      <c r="I22" s="249"/>
      <c r="J22" s="249"/>
      <c r="K22" s="249"/>
      <c r="L22" s="249"/>
      <c r="M22" s="249"/>
      <c r="N22" s="250"/>
      <c r="O22" s="219" t="s">
        <v>425</v>
      </c>
      <c r="P22" s="219" t="s">
        <v>426</v>
      </c>
      <c r="Q22" s="219" t="s">
        <v>427</v>
      </c>
      <c r="R22" s="215" t="s">
        <v>428</v>
      </c>
      <c r="S22" s="215" t="s">
        <v>429</v>
      </c>
      <c r="T22" s="215" t="s">
        <v>430</v>
      </c>
      <c r="U22" s="215" t="s">
        <v>431</v>
      </c>
      <c r="V22" s="215"/>
      <c r="W22" s="272" t="s">
        <v>432</v>
      </c>
      <c r="X22" s="272" t="s">
        <v>433</v>
      </c>
      <c r="Y22" s="215" t="s">
        <v>434</v>
      </c>
      <c r="Z22" s="215" t="s">
        <v>435</v>
      </c>
      <c r="AA22" s="215" t="s">
        <v>436</v>
      </c>
      <c r="AB22" s="273" t="s">
        <v>437</v>
      </c>
      <c r="AC22" s="215" t="s">
        <v>438</v>
      </c>
      <c r="AD22" s="215" t="s">
        <v>439</v>
      </c>
      <c r="AE22" s="215" t="s">
        <v>440</v>
      </c>
      <c r="AF22" s="215" t="s">
        <v>441</v>
      </c>
      <c r="AG22" s="215" t="s">
        <v>442</v>
      </c>
      <c r="AH22" s="215" t="s">
        <v>443</v>
      </c>
      <c r="AI22" s="215"/>
      <c r="AJ22" s="215"/>
      <c r="AK22" s="215"/>
      <c r="AL22" s="215"/>
      <c r="AM22" s="215"/>
      <c r="AN22" s="215" t="s">
        <v>444</v>
      </c>
      <c r="AO22" s="215"/>
      <c r="AP22" s="215"/>
      <c r="AQ22" s="215"/>
      <c r="AR22" s="215" t="s">
        <v>445</v>
      </c>
      <c r="AS22" s="215"/>
      <c r="AT22" s="215" t="s">
        <v>446</v>
      </c>
      <c r="AU22" s="215" t="s">
        <v>447</v>
      </c>
      <c r="AV22" s="215" t="s">
        <v>448</v>
      </c>
      <c r="AW22" s="215" t="s">
        <v>449</v>
      </c>
      <c r="AX22" s="266" t="s">
        <v>450</v>
      </c>
    </row>
    <row r="23" spans="1:50" ht="64.5" customHeight="1" x14ac:dyDescent="0.25">
      <c r="A23" s="275"/>
      <c r="B23" s="277"/>
      <c r="C23" s="275"/>
      <c r="D23" s="275"/>
      <c r="E23" s="268" t="s">
        <v>451</v>
      </c>
      <c r="F23" s="262" t="s">
        <v>399</v>
      </c>
      <c r="G23" s="262" t="s">
        <v>401</v>
      </c>
      <c r="H23" s="262" t="s">
        <v>403</v>
      </c>
      <c r="I23" s="270" t="s">
        <v>452</v>
      </c>
      <c r="J23" s="270" t="s">
        <v>453</v>
      </c>
      <c r="K23" s="270" t="s">
        <v>454</v>
      </c>
      <c r="L23" s="262" t="s">
        <v>379</v>
      </c>
      <c r="M23" s="262" t="s">
        <v>381</v>
      </c>
      <c r="N23" s="262" t="s">
        <v>383</v>
      </c>
      <c r="O23" s="275"/>
      <c r="P23" s="275"/>
      <c r="Q23" s="275"/>
      <c r="R23" s="215"/>
      <c r="S23" s="215"/>
      <c r="T23" s="215"/>
      <c r="U23" s="264" t="s">
        <v>271</v>
      </c>
      <c r="V23" s="264" t="s">
        <v>455</v>
      </c>
      <c r="W23" s="272"/>
      <c r="X23" s="272"/>
      <c r="Y23" s="215"/>
      <c r="Z23" s="215"/>
      <c r="AA23" s="215"/>
      <c r="AB23" s="215"/>
      <c r="AC23" s="215"/>
      <c r="AD23" s="215"/>
      <c r="AE23" s="215"/>
      <c r="AF23" s="215"/>
      <c r="AG23" s="215"/>
      <c r="AH23" s="215" t="s">
        <v>456</v>
      </c>
      <c r="AI23" s="215"/>
      <c r="AJ23" s="215" t="s">
        <v>457</v>
      </c>
      <c r="AK23" s="215"/>
      <c r="AL23" s="219" t="s">
        <v>458</v>
      </c>
      <c r="AM23" s="219" t="s">
        <v>459</v>
      </c>
      <c r="AN23" s="219" t="s">
        <v>460</v>
      </c>
      <c r="AO23" s="219" t="s">
        <v>461</v>
      </c>
      <c r="AP23" s="219" t="s">
        <v>462</v>
      </c>
      <c r="AQ23" s="219" t="s">
        <v>463</v>
      </c>
      <c r="AR23" s="219" t="s">
        <v>464</v>
      </c>
      <c r="AS23" s="229" t="s">
        <v>455</v>
      </c>
      <c r="AT23" s="215"/>
      <c r="AU23" s="215"/>
      <c r="AV23" s="215"/>
      <c r="AW23" s="215"/>
      <c r="AX23" s="267"/>
    </row>
    <row r="24" spans="1:50" ht="96.75" customHeight="1" x14ac:dyDescent="0.25">
      <c r="A24" s="220"/>
      <c r="B24" s="278"/>
      <c r="C24" s="220"/>
      <c r="D24" s="220"/>
      <c r="E24" s="269"/>
      <c r="F24" s="263"/>
      <c r="G24" s="263"/>
      <c r="H24" s="263"/>
      <c r="I24" s="271"/>
      <c r="J24" s="271"/>
      <c r="K24" s="271"/>
      <c r="L24" s="263"/>
      <c r="M24" s="263"/>
      <c r="N24" s="263"/>
      <c r="O24" s="220"/>
      <c r="P24" s="220"/>
      <c r="Q24" s="220"/>
      <c r="R24" s="215"/>
      <c r="S24" s="215"/>
      <c r="T24" s="215"/>
      <c r="U24" s="265"/>
      <c r="V24" s="265"/>
      <c r="W24" s="272"/>
      <c r="X24" s="272"/>
      <c r="Y24" s="215"/>
      <c r="Z24" s="215"/>
      <c r="AA24" s="215"/>
      <c r="AB24" s="215"/>
      <c r="AC24" s="215"/>
      <c r="AD24" s="215"/>
      <c r="AE24" s="215"/>
      <c r="AF24" s="215"/>
      <c r="AG24" s="215"/>
      <c r="AH24" s="27" t="s">
        <v>465</v>
      </c>
      <c r="AI24" s="27" t="s">
        <v>466</v>
      </c>
      <c r="AJ24" s="62" t="s">
        <v>271</v>
      </c>
      <c r="AK24" s="62" t="s">
        <v>455</v>
      </c>
      <c r="AL24" s="220"/>
      <c r="AM24" s="220"/>
      <c r="AN24" s="220"/>
      <c r="AO24" s="220"/>
      <c r="AP24" s="220"/>
      <c r="AQ24" s="220"/>
      <c r="AR24" s="220"/>
      <c r="AS24" s="230"/>
      <c r="AT24" s="215"/>
      <c r="AU24" s="215"/>
      <c r="AV24" s="215"/>
      <c r="AW24" s="215"/>
      <c r="AX24" s="267"/>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c r="AR26" s="172"/>
      <c r="AS26" s="172"/>
      <c r="AT26" s="172"/>
      <c r="AU26" s="172"/>
      <c r="AV26" s="172"/>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86159-58B5-41A7-8F84-33FEC88327A9}">
  <sheetPr codeName="Лист14">
    <pageSetUpPr fitToPage="1"/>
  </sheetPr>
  <dimension ref="A1:H94"/>
  <sheetViews>
    <sheetView tabSelected="1" topLeftCell="A67" zoomScale="80" zoomScaleNormal="80" workbookViewId="0">
      <selection activeCell="B73" sqref="B73"/>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5"/>
      <c r="D5" s="175"/>
      <c r="E5" s="175"/>
      <c r="F5" s="175"/>
      <c r="G5" s="175"/>
      <c r="H5" s="175"/>
    </row>
    <row r="6" spans="1:8" ht="18.75" x14ac:dyDescent="0.3">
      <c r="A6" s="176"/>
      <c r="B6" s="176"/>
      <c r="C6" s="176"/>
      <c r="D6" s="176"/>
      <c r="E6" s="176"/>
      <c r="F6" s="176"/>
      <c r="G6" s="176"/>
      <c r="H6" s="176"/>
    </row>
    <row r="7" spans="1:8" ht="18.75" x14ac:dyDescent="0.25">
      <c r="A7" s="213" t="s">
        <v>3</v>
      </c>
      <c r="B7" s="213"/>
      <c r="C7" s="177"/>
      <c r="D7" s="8"/>
      <c r="E7" s="8"/>
      <c r="F7" s="8"/>
      <c r="G7" s="8"/>
      <c r="H7" s="8"/>
    </row>
    <row r="8" spans="1:8" ht="18.75" x14ac:dyDescent="0.25">
      <c r="A8" s="8"/>
      <c r="B8" s="8"/>
      <c r="C8" s="177"/>
      <c r="D8" s="8"/>
      <c r="E8" s="8"/>
      <c r="F8" s="8"/>
      <c r="G8" s="8"/>
      <c r="H8" s="8"/>
    </row>
    <row r="9" spans="1:8" x14ac:dyDescent="0.25">
      <c r="A9" s="214" t="s">
        <v>4</v>
      </c>
      <c r="B9" s="214"/>
      <c r="C9" s="178"/>
      <c r="D9" s="10"/>
      <c r="E9" s="10"/>
      <c r="F9" s="10"/>
      <c r="G9" s="10"/>
      <c r="H9" s="10"/>
    </row>
    <row r="10" spans="1:8" x14ac:dyDescent="0.25">
      <c r="A10" s="209" t="s">
        <v>5</v>
      </c>
      <c r="B10" s="209"/>
      <c r="C10" s="37"/>
      <c r="D10" s="11"/>
      <c r="E10" s="11"/>
      <c r="F10" s="11"/>
      <c r="G10" s="11"/>
      <c r="H10" s="11"/>
    </row>
    <row r="11" spans="1:8" ht="18.75" x14ac:dyDescent="0.25">
      <c r="A11" s="8"/>
      <c r="B11" s="8"/>
      <c r="C11" s="177"/>
      <c r="D11" s="8"/>
      <c r="E11" s="8"/>
      <c r="F11" s="8"/>
      <c r="G11" s="8"/>
      <c r="H11" s="8"/>
    </row>
    <row r="12" spans="1:8" s="135" customFormat="1" x14ac:dyDescent="0.25">
      <c r="A12" s="214" t="str">
        <f>'1. паспорт местоположение'!$A$12</f>
        <v>O_СГЭС_18</v>
      </c>
      <c r="B12" s="214"/>
      <c r="C12" s="179"/>
      <c r="D12" s="151"/>
      <c r="E12" s="151"/>
      <c r="F12" s="151"/>
      <c r="G12" s="151"/>
      <c r="H12" s="151"/>
    </row>
    <row r="13" spans="1:8" x14ac:dyDescent="0.25">
      <c r="A13" s="209" t="s">
        <v>7</v>
      </c>
      <c r="B13" s="209"/>
      <c r="C13" s="37"/>
      <c r="D13" s="11"/>
      <c r="E13" s="11"/>
      <c r="F13" s="11"/>
      <c r="G13" s="11"/>
      <c r="H13" s="11"/>
    </row>
    <row r="14" spans="1:8" ht="18.75" x14ac:dyDescent="0.25">
      <c r="A14" s="52"/>
      <c r="B14" s="52"/>
      <c r="C14" s="180"/>
      <c r="D14" s="52"/>
      <c r="E14" s="52"/>
      <c r="F14" s="52"/>
      <c r="G14" s="52"/>
      <c r="H14" s="52"/>
    </row>
    <row r="15" spans="1:8" s="135" customFormat="1" x14ac:dyDescent="0.25">
      <c r="A15" s="208" t="str">
        <f>'1. паспорт местоположение'!$A$15</f>
        <v>Приобретение транспортного средства объем двигателя 1,6 л (90 л.с), 5МТ, комплектация Standard (1 шт)</v>
      </c>
      <c r="B15" s="208"/>
      <c r="C15" s="179"/>
      <c r="D15" s="151"/>
      <c r="E15" s="151"/>
      <c r="F15" s="151"/>
      <c r="G15" s="151"/>
      <c r="H15" s="151"/>
    </row>
    <row r="16" spans="1:8" x14ac:dyDescent="0.25">
      <c r="A16" s="209" t="s">
        <v>8</v>
      </c>
      <c r="B16" s="209"/>
      <c r="C16" s="37"/>
      <c r="D16" s="11"/>
      <c r="E16" s="11"/>
      <c r="F16" s="11"/>
      <c r="G16" s="11"/>
      <c r="H16" s="11"/>
    </row>
    <row r="17" spans="1:2" s="135" customFormat="1" x14ac:dyDescent="0.25">
      <c r="A17" s="174"/>
      <c r="B17" s="181"/>
    </row>
    <row r="18" spans="1:2" s="135" customFormat="1" ht="33.75" customHeight="1" x14ac:dyDescent="0.25">
      <c r="A18" s="279" t="s">
        <v>467</v>
      </c>
      <c r="B18" s="280"/>
    </row>
    <row r="19" spans="1:2" s="135" customFormat="1" x14ac:dyDescent="0.25">
      <c r="A19" s="174"/>
      <c r="B19" s="137"/>
    </row>
    <row r="20" spans="1:2" s="135" customFormat="1" ht="16.5" thickBot="1" x14ac:dyDescent="0.3">
      <c r="A20" s="174"/>
      <c r="B20" s="68"/>
    </row>
    <row r="21" spans="1:2" s="135" customFormat="1" ht="30.75" thickBot="1" x14ac:dyDescent="0.3">
      <c r="A21" s="182" t="s">
        <v>468</v>
      </c>
      <c r="B21" s="183" t="s">
        <v>540</v>
      </c>
    </row>
    <row r="22" spans="1:2" s="135" customFormat="1" ht="16.5" thickBot="1" x14ac:dyDescent="0.3">
      <c r="A22" s="182" t="s">
        <v>469</v>
      </c>
      <c r="B22" s="183" t="s">
        <v>545</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2027</v>
      </c>
    </row>
    <row r="26" spans="1:2" s="135" customFormat="1" ht="16.5" thickBot="1" x14ac:dyDescent="0.3">
      <c r="A26" s="185" t="s">
        <v>473</v>
      </c>
      <c r="B26" s="183" t="s">
        <v>523</v>
      </c>
    </row>
    <row r="27" spans="1:2" s="135" customFormat="1" ht="29.25" thickBot="1" x14ac:dyDescent="0.3">
      <c r="A27" s="186" t="s">
        <v>474</v>
      </c>
      <c r="B27" s="187">
        <v>3.9741515093408273</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551</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56.25" customHeight="1" thickBot="1" x14ac:dyDescent="0.3">
      <c r="A89" s="200" t="s">
        <v>520</v>
      </c>
      <c r="B89" s="201" t="s">
        <v>550</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713D-D9FD-455A-A229-B09E0EC08014}">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O_СГЭС_18</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3" customFormat="1" ht="15.75" x14ac:dyDescent="0.2">
      <c r="A14" s="214" t="str">
        <f>'1. паспорт местоположение'!$A$15</f>
        <v>Приобретение транспортного средства объем двигателя 1,6 л (90 л.с), 5МТ, комплектация Standard (1 шт)</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5" t="s">
        <v>10</v>
      </c>
      <c r="B19" s="215" t="s">
        <v>64</v>
      </c>
      <c r="C19" s="219"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6" t="s">
        <v>80</v>
      </c>
    </row>
    <row r="20" spans="1:19" s="13" customFormat="1" ht="180.75" customHeight="1" x14ac:dyDescent="0.2">
      <c r="A20" s="215"/>
      <c r="B20" s="215"/>
      <c r="C20" s="220"/>
      <c r="D20" s="215"/>
      <c r="E20" s="215"/>
      <c r="F20" s="215"/>
      <c r="G20" s="215"/>
      <c r="H20" s="215"/>
      <c r="I20" s="215"/>
      <c r="J20" s="215"/>
      <c r="K20" s="215"/>
      <c r="L20" s="215"/>
      <c r="M20" s="215"/>
      <c r="N20" s="215"/>
      <c r="O20" s="215"/>
      <c r="P20" s="215"/>
      <c r="Q20" s="27" t="s">
        <v>81</v>
      </c>
      <c r="R20" s="28" t="s">
        <v>82</v>
      </c>
      <c r="S20" s="21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75833-4BB6-4960-AA6D-F617F2463341}">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O_СГЭС_18</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3" customFormat="1" ht="45" customHeight="1" x14ac:dyDescent="0.2">
      <c r="A16" s="208" t="str">
        <f>'1. паспорт местоположение'!$A$15</f>
        <v>Приобретение транспортного средства объем двигателя 1,6 л (90 л.с), 5МТ, комплектация Standard (1 шт)</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593CC-67CE-44D7-A2D7-7E75AACFFC32}">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O_СГЭС_18</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Приобретение транспортного средства объем двигателя 1,6 л (90 л.с), 5МТ, комплектация Standard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5">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4" t="s">
        <v>98</v>
      </c>
      <c r="Y22" s="34" t="s">
        <v>99</v>
      </c>
      <c r="Z22" s="34" t="s">
        <v>100</v>
      </c>
      <c r="AA22" s="34" t="s">
        <v>101</v>
      </c>
    </row>
    <row r="23" spans="1:27" ht="60" customHeight="1" x14ac:dyDescent="0.25">
      <c r="A23" s="230"/>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3DF17-C3B8-4CC2-BB86-460D42DBAD73}">
  <sheetPr codeName="Лист7">
    <pageSetUpPr fitToPage="1"/>
  </sheetPr>
  <dimension ref="A1:C30"/>
  <sheetViews>
    <sheetView view="pageBreakPreview" topLeftCell="A16" zoomScale="85" zoomScaleSheetLayoutView="85" workbookViewId="0">
      <selection activeCell="C24" sqref="C24"/>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O_СГЭС_18</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Приобретение транспортного средства объем двигателя 1,6 л (90 л.с), 5МТ, комплектация Standard (1 шт)</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531</v>
      </c>
    </row>
    <row r="23" spans="1:3" ht="42.75" customHeight="1" x14ac:dyDescent="0.25">
      <c r="A23" s="49" t="s">
        <v>15</v>
      </c>
      <c r="B23" s="50" t="s">
        <v>137</v>
      </c>
      <c r="C23" s="25" t="s">
        <v>536</v>
      </c>
    </row>
    <row r="24" spans="1:3" ht="63" customHeight="1" x14ac:dyDescent="0.25">
      <c r="A24" s="49" t="s">
        <v>17</v>
      </c>
      <c r="B24" s="50" t="s">
        <v>138</v>
      </c>
      <c r="C24" s="25" t="s">
        <v>546</v>
      </c>
    </row>
    <row r="25" spans="1:3" ht="63" customHeight="1" x14ac:dyDescent="0.25">
      <c r="A25" s="49" t="s">
        <v>19</v>
      </c>
      <c r="B25" s="50" t="s">
        <v>139</v>
      </c>
      <c r="C25" s="25" t="s">
        <v>189</v>
      </c>
    </row>
    <row r="26" spans="1:3" ht="42.75" customHeight="1" x14ac:dyDescent="0.25">
      <c r="A26" s="49" t="s">
        <v>21</v>
      </c>
      <c r="B26" s="50" t="s">
        <v>140</v>
      </c>
      <c r="C26" s="25" t="s">
        <v>537</v>
      </c>
    </row>
    <row r="27" spans="1:3" ht="42.75" customHeight="1" x14ac:dyDescent="0.25">
      <c r="A27" s="49" t="s">
        <v>23</v>
      </c>
      <c r="B27" s="50" t="s">
        <v>141</v>
      </c>
      <c r="C27" s="25" t="s">
        <v>538</v>
      </c>
    </row>
    <row r="28" spans="1:3" ht="42.75" customHeight="1" x14ac:dyDescent="0.25">
      <c r="A28" s="49" t="s">
        <v>25</v>
      </c>
      <c r="B28" s="50" t="s">
        <v>142</v>
      </c>
      <c r="C28" s="25">
        <v>2025</v>
      </c>
    </row>
    <row r="29" spans="1:3" ht="42.75" customHeight="1" x14ac:dyDescent="0.25">
      <c r="A29" s="49" t="s">
        <v>27</v>
      </c>
      <c r="B29" s="47" t="s">
        <v>143</v>
      </c>
      <c r="C29" s="25">
        <v>2027</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7E7F1-EA5E-43CC-AF1C-D04F4C152C2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O_СГЭС_18</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2"/>
      <c r="AB13" s="52"/>
    </row>
    <row r="14" spans="1:28" ht="33.75" customHeight="1" x14ac:dyDescent="0.25">
      <c r="A14" s="214" t="str">
        <f>'1. паспорт местоположение'!$A$15</f>
        <v>Приобретение транспортного средства объем двигателя 1,6 л (90 л.с), 5МТ, комплектация Standard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3"/>
      <c r="AB16" s="53"/>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3"/>
      <c r="AB17" s="53"/>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3"/>
      <c r="AB18" s="53"/>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3"/>
      <c r="AB19" s="53"/>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3"/>
      <c r="AB20" s="53"/>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1" t="s">
        <v>146</v>
      </c>
      <c r="B23" s="242"/>
      <c r="C23" s="242"/>
      <c r="D23" s="242"/>
      <c r="E23" s="242"/>
      <c r="F23" s="242"/>
      <c r="G23" s="242"/>
      <c r="H23" s="242"/>
      <c r="I23" s="242"/>
      <c r="J23" s="242"/>
      <c r="K23" s="242"/>
      <c r="L23" s="243"/>
      <c r="M23" s="244" t="s">
        <v>147</v>
      </c>
      <c r="N23" s="244"/>
      <c r="O23" s="244"/>
      <c r="P23" s="244"/>
      <c r="Q23" s="244"/>
      <c r="R23" s="244"/>
      <c r="S23" s="244"/>
      <c r="T23" s="244"/>
      <c r="U23" s="244"/>
      <c r="V23" s="244"/>
      <c r="W23" s="244"/>
      <c r="X23" s="244"/>
      <c r="Y23" s="244"/>
      <c r="Z23" s="24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259CC-6A17-4520-8445-F02A3E3269D7}">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O_СГЭС_18</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7"/>
      <c r="B14" s="217"/>
      <c r="C14" s="217"/>
      <c r="D14" s="217"/>
      <c r="E14" s="217"/>
      <c r="F14" s="217"/>
      <c r="G14" s="217"/>
      <c r="H14" s="217"/>
      <c r="I14" s="217"/>
      <c r="J14" s="217"/>
      <c r="K14" s="217"/>
      <c r="L14" s="217"/>
      <c r="M14" s="217"/>
      <c r="N14" s="217"/>
      <c r="O14" s="217"/>
      <c r="P14" s="12"/>
      <c r="Q14" s="12"/>
      <c r="R14" s="12"/>
      <c r="S14" s="12"/>
      <c r="T14" s="12"/>
      <c r="U14" s="12"/>
      <c r="V14" s="12"/>
      <c r="W14" s="12"/>
      <c r="X14" s="12"/>
      <c r="Y14" s="12"/>
      <c r="Z14" s="12"/>
    </row>
    <row r="15" spans="1:28" s="13" customFormat="1" ht="45.75" customHeight="1" x14ac:dyDescent="0.2">
      <c r="A15" s="208" t="str">
        <f>'1. паспорт местоположение'!$A$15</f>
        <v>Приобретение транспортного средства объем двигателя 1,6 л (90 л.с), 5МТ, комплектация Standard (1 шт)</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7"/>
      <c r="B17" s="217"/>
      <c r="C17" s="217"/>
      <c r="D17" s="217"/>
      <c r="E17" s="217"/>
      <c r="F17" s="217"/>
      <c r="G17" s="217"/>
      <c r="H17" s="217"/>
      <c r="I17" s="217"/>
      <c r="J17" s="217"/>
      <c r="K17" s="217"/>
      <c r="L17" s="217"/>
      <c r="M17" s="217"/>
      <c r="N17" s="217"/>
      <c r="O17" s="217"/>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5" t="s">
        <v>10</v>
      </c>
      <c r="B19" s="215" t="s">
        <v>173</v>
      </c>
      <c r="C19" s="215" t="s">
        <v>174</v>
      </c>
      <c r="D19" s="215" t="s">
        <v>175</v>
      </c>
      <c r="E19" s="248" t="s">
        <v>176</v>
      </c>
      <c r="F19" s="249"/>
      <c r="G19" s="249"/>
      <c r="H19" s="249"/>
      <c r="I19" s="250"/>
      <c r="J19" s="215" t="s">
        <v>177</v>
      </c>
      <c r="K19" s="215"/>
      <c r="L19" s="215"/>
      <c r="M19" s="215"/>
      <c r="N19" s="215"/>
      <c r="O19" s="215"/>
      <c r="P19" s="12"/>
      <c r="Q19" s="12"/>
      <c r="R19" s="12"/>
      <c r="S19" s="12"/>
      <c r="T19" s="12"/>
      <c r="U19" s="12"/>
      <c r="V19" s="12"/>
      <c r="W19" s="12"/>
    </row>
    <row r="20" spans="1:26" s="13" customFormat="1" ht="51" customHeight="1" x14ac:dyDescent="0.2">
      <c r="A20" s="215"/>
      <c r="B20" s="215"/>
      <c r="C20" s="215"/>
      <c r="D20" s="215"/>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D22FE-97CC-4402-BFEB-3DD1A3FD59BD}">
  <sheetPr codeName="Лист10">
    <pageSetUpPr fitToPage="1"/>
  </sheetPr>
  <dimension ref="A1:W101"/>
  <sheetViews>
    <sheetView view="pageBreakPreview" topLeftCell="A73" zoomScale="85" zoomScaleNormal="100" zoomScaleSheetLayoutView="85" workbookViewId="0">
      <pane xSplit="1" topLeftCell="B1" activePane="topRight" state="frozen"/>
      <selection activeCell="A9" sqref="A9:O9"/>
      <selection pane="topRight" activeCell="C22" sqref="C22"/>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65"/>
      <c r="B6" s="65"/>
      <c r="C6" s="65"/>
      <c r="D6" s="65"/>
      <c r="E6" s="65"/>
      <c r="F6" s="65"/>
      <c r="G6" s="65"/>
      <c r="H6" s="65"/>
      <c r="I6" s="65"/>
      <c r="J6" s="65"/>
      <c r="K6" s="65"/>
      <c r="L6" s="65"/>
      <c r="M6" s="65"/>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7" t="str">
        <f>'1. паспорт местоположение'!$A$12</f>
        <v>O_СГЭС_18</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3" t="str">
        <f>'1. паспорт местоположение'!$A$15</f>
        <v>Приобретение транспортного средства объем двигателя 1,6 л (90 л.с), 5МТ, комплектация Standard (1 шт)</v>
      </c>
      <c r="B15" s="253"/>
      <c r="C15" s="253"/>
      <c r="D15" s="253"/>
      <c r="E15" s="253"/>
      <c r="F15" s="253"/>
      <c r="G15" s="253"/>
      <c r="H15" s="253"/>
      <c r="I15" s="253"/>
      <c r="J15" s="253"/>
      <c r="K15" s="253"/>
      <c r="L15" s="253"/>
      <c r="M15" s="253"/>
      <c r="N15" s="253"/>
      <c r="O15" s="253"/>
      <c r="P15" s="253"/>
      <c r="Q15" s="253"/>
      <c r="R15" s="253"/>
      <c r="S15" s="253"/>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782339.22</v>
      </c>
      <c r="C25" s="46"/>
      <c r="D25" s="254"/>
      <c r="E25" s="254"/>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1" t="s">
        <v>195</v>
      </c>
      <c r="E26" s="251"/>
      <c r="F26" s="251"/>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35</v>
      </c>
      <c r="C27" s="46"/>
      <c r="D27" s="251" t="s">
        <v>197</v>
      </c>
      <c r="E27" s="251"/>
      <c r="F27" s="251"/>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52" t="s">
        <v>199</v>
      </c>
      <c r="E28" s="252"/>
      <c r="F28" s="252"/>
      <c r="G28" s="81">
        <f>IFERROR(IF(B92=0,0,INDEX(A1:W100,86,MATCH(B92+15,45:45,0))),0)</f>
        <v>18354177.837107502</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22352.54914285714</v>
      </c>
      <c r="E65" s="110">
        <f t="shared" si="10"/>
        <v>22352.54914285714</v>
      </c>
      <c r="F65" s="110">
        <f t="shared" si="10"/>
        <v>22352.54914285714</v>
      </c>
      <c r="G65" s="110">
        <f t="shared" si="10"/>
        <v>22352.54914285714</v>
      </c>
      <c r="H65" s="110">
        <f t="shared" si="10"/>
        <v>22352.54914285714</v>
      </c>
      <c r="I65" s="110">
        <f t="shared" si="10"/>
        <v>22352.54914285714</v>
      </c>
      <c r="J65" s="110">
        <f t="shared" si="10"/>
        <v>22352.54914285714</v>
      </c>
      <c r="K65" s="110">
        <f t="shared" si="10"/>
        <v>22352.54914285714</v>
      </c>
      <c r="L65" s="110">
        <f t="shared" si="10"/>
        <v>22352.54914285714</v>
      </c>
      <c r="M65" s="110">
        <f t="shared" si="10"/>
        <v>22352.54914285714</v>
      </c>
      <c r="N65" s="110">
        <f t="shared" si="10"/>
        <v>22352.54914285714</v>
      </c>
      <c r="O65" s="110">
        <f t="shared" si="10"/>
        <v>22352.54914285714</v>
      </c>
      <c r="P65" s="110">
        <f t="shared" si="10"/>
        <v>22352.54914285714</v>
      </c>
      <c r="Q65" s="110">
        <f t="shared" si="10"/>
        <v>22352.54914285714</v>
      </c>
      <c r="R65" s="110">
        <f t="shared" si="10"/>
        <v>22352.54914285714</v>
      </c>
      <c r="S65" s="110">
        <f t="shared" si="10"/>
        <v>22352.54914285714</v>
      </c>
      <c r="T65" s="110">
        <f t="shared" si="10"/>
        <v>22352.54914285714</v>
      </c>
      <c r="U65" s="110">
        <f t="shared" si="10"/>
        <v>22352.54914285714</v>
      </c>
      <c r="V65" s="110">
        <f t="shared" si="10"/>
        <v>22352.54914285714</v>
      </c>
      <c r="W65" s="110">
        <f t="shared" si="10"/>
        <v>22352.54914285714</v>
      </c>
    </row>
    <row r="66" spans="1:23" ht="11.25" customHeight="1" x14ac:dyDescent="0.25">
      <c r="A66" s="75" t="s">
        <v>237</v>
      </c>
      <c r="B66" s="110">
        <f>IF(AND(B45&gt;$B$92,B45&lt;=$B$92+$B$27),B65,0)</f>
        <v>0</v>
      </c>
      <c r="C66" s="110">
        <f t="shared" ref="C66:W66" si="11">IF(AND(C45&gt;$B$92,C45&lt;=$B$92+$B$27),C65+B66,0)</f>
        <v>0</v>
      </c>
      <c r="D66" s="110">
        <f t="shared" si="11"/>
        <v>22352.54914285714</v>
      </c>
      <c r="E66" s="110">
        <f t="shared" si="11"/>
        <v>44705.098285714281</v>
      </c>
      <c r="F66" s="110">
        <f t="shared" si="11"/>
        <v>67057.647428571421</v>
      </c>
      <c r="G66" s="110">
        <f t="shared" si="11"/>
        <v>89410.196571428562</v>
      </c>
      <c r="H66" s="110">
        <f t="shared" si="11"/>
        <v>111762.7457142857</v>
      </c>
      <c r="I66" s="110">
        <f t="shared" si="11"/>
        <v>134115.29485714284</v>
      </c>
      <c r="J66" s="110">
        <f t="shared" si="11"/>
        <v>156467.84399999998</v>
      </c>
      <c r="K66" s="110">
        <f t="shared" si="11"/>
        <v>178820.39314285712</v>
      </c>
      <c r="L66" s="110">
        <f t="shared" si="11"/>
        <v>201172.94228571426</v>
      </c>
      <c r="M66" s="110">
        <f t="shared" si="11"/>
        <v>223525.4914285714</v>
      </c>
      <c r="N66" s="110">
        <f t="shared" si="11"/>
        <v>245878.04057142854</v>
      </c>
      <c r="O66" s="110">
        <f t="shared" si="11"/>
        <v>268230.58971428568</v>
      </c>
      <c r="P66" s="110">
        <f t="shared" si="11"/>
        <v>290583.13885714283</v>
      </c>
      <c r="Q66" s="110">
        <f t="shared" si="11"/>
        <v>312935.68799999997</v>
      </c>
      <c r="R66" s="110">
        <f t="shared" si="11"/>
        <v>335288.23714285711</v>
      </c>
      <c r="S66" s="110">
        <f t="shared" si="11"/>
        <v>357640.78628571425</v>
      </c>
      <c r="T66" s="110">
        <f t="shared" si="11"/>
        <v>379993.33542857139</v>
      </c>
      <c r="U66" s="110">
        <f t="shared" si="11"/>
        <v>402345.88457142853</v>
      </c>
      <c r="V66" s="110">
        <f t="shared" si="11"/>
        <v>424698.43371428567</v>
      </c>
      <c r="W66" s="110">
        <f t="shared" si="11"/>
        <v>447050.98285714281</v>
      </c>
    </row>
    <row r="67" spans="1:23" ht="25.5" customHeight="1" x14ac:dyDescent="0.25">
      <c r="A67" s="111" t="s">
        <v>238</v>
      </c>
      <c r="B67" s="107">
        <f t="shared" ref="B67:W67" si="12">B64-B65</f>
        <v>0</v>
      </c>
      <c r="C67" s="107">
        <f t="shared" si="12"/>
        <v>1867174.4212495829</v>
      </c>
      <c r="D67" s="107">
        <f>D64-D65</f>
        <v>1975678.0753198329</v>
      </c>
      <c r="E67" s="107">
        <f t="shared" si="12"/>
        <v>2171404.0096891122</v>
      </c>
      <c r="F67" s="107">
        <f t="shared" si="12"/>
        <v>2386604.2874917667</v>
      </c>
      <c r="G67" s="107">
        <f t="shared" si="12"/>
        <v>2623244.0725992853</v>
      </c>
      <c r="H67" s="107">
        <f t="shared" si="12"/>
        <v>2883489.2463949681</v>
      </c>
      <c r="I67" s="107">
        <f t="shared" si="12"/>
        <v>3169727.1179506918</v>
      </c>
      <c r="J67" s="107">
        <f t="shared" si="12"/>
        <v>3484589.2890434503</v>
      </c>
      <c r="K67" s="107">
        <f t="shared" si="12"/>
        <v>3830976.8997405679</v>
      </c>
      <c r="L67" s="107">
        <f t="shared" si="12"/>
        <v>4212088.5040568141</v>
      </c>
      <c r="M67" s="107">
        <f t="shared" si="12"/>
        <v>4631450.8514756104</v>
      </c>
      <c r="N67" s="107">
        <f t="shared" si="12"/>
        <v>5092952.8791971821</v>
      </c>
      <c r="O67" s="107">
        <f t="shared" si="12"/>
        <v>5600883.2521238113</v>
      </c>
      <c r="P67" s="107">
        <f t="shared" si="12"/>
        <v>6159971.8231434245</v>
      </c>
      <c r="Q67" s="107">
        <f t="shared" si="12"/>
        <v>6775435.4255886516</v>
      </c>
      <c r="R67" s="107">
        <f t="shared" si="12"/>
        <v>7453028.4532294879</v>
      </c>
      <c r="S67" s="107">
        <f t="shared" si="12"/>
        <v>8199098.7312462004</v>
      </c>
      <c r="T67" s="107">
        <f t="shared" si="12"/>
        <v>9020649.2348147649</v>
      </c>
      <c r="U67" s="107">
        <f t="shared" si="12"/>
        <v>9925406.2707619965</v>
      </c>
      <c r="V67" s="107">
        <f t="shared" si="12"/>
        <v>10921894.802810745</v>
      </c>
      <c r="W67" s="107">
        <f t="shared" si="12"/>
        <v>12019521.672901297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1975678.0753198329</v>
      </c>
      <c r="E69" s="106">
        <f>E67+E68</f>
        <v>2171404.0096891122</v>
      </c>
      <c r="F69" s="106">
        <f t="shared" ref="F69:W69" si="14">F67-F68</f>
        <v>2386604.2874917667</v>
      </c>
      <c r="G69" s="106">
        <f t="shared" si="14"/>
        <v>2623244.0725992853</v>
      </c>
      <c r="H69" s="106">
        <f t="shared" si="14"/>
        <v>2883489.2463949681</v>
      </c>
      <c r="I69" s="106">
        <f t="shared" si="14"/>
        <v>3169727.1179506918</v>
      </c>
      <c r="J69" s="106">
        <f t="shared" si="14"/>
        <v>3484589.2890434503</v>
      </c>
      <c r="K69" s="106">
        <f t="shared" si="14"/>
        <v>3830976.8997405679</v>
      </c>
      <c r="L69" s="106">
        <f t="shared" si="14"/>
        <v>4212088.5040568141</v>
      </c>
      <c r="M69" s="106">
        <f t="shared" si="14"/>
        <v>4631450.8514756104</v>
      </c>
      <c r="N69" s="106">
        <f t="shared" si="14"/>
        <v>5092952.8791971821</v>
      </c>
      <c r="O69" s="106">
        <f t="shared" si="14"/>
        <v>5600883.2521238113</v>
      </c>
      <c r="P69" s="106">
        <f t="shared" si="14"/>
        <v>6159971.8231434245</v>
      </c>
      <c r="Q69" s="106">
        <f t="shared" si="14"/>
        <v>6775435.4255886516</v>
      </c>
      <c r="R69" s="106">
        <f t="shared" si="14"/>
        <v>7453028.4532294879</v>
      </c>
      <c r="S69" s="106">
        <f t="shared" si="14"/>
        <v>8199098.7312462004</v>
      </c>
      <c r="T69" s="106">
        <f t="shared" si="14"/>
        <v>9020649.2348147649</v>
      </c>
      <c r="U69" s="106">
        <f t="shared" si="14"/>
        <v>9925406.2707619965</v>
      </c>
      <c r="V69" s="106">
        <f t="shared" si="14"/>
        <v>10921894.802810745</v>
      </c>
      <c r="W69" s="106">
        <f t="shared" si="14"/>
        <v>12019521.672901297</v>
      </c>
    </row>
    <row r="70" spans="1:23" ht="12" customHeight="1" x14ac:dyDescent="0.25">
      <c r="A70" s="75" t="s">
        <v>208</v>
      </c>
      <c r="B70" s="103">
        <f t="shared" ref="B70:W70" si="15">-IF(B69&gt;0, B69*$B$35, 0)</f>
        <v>0</v>
      </c>
      <c r="C70" s="103">
        <f t="shared" si="15"/>
        <v>-373434.88424991659</v>
      </c>
      <c r="D70" s="103">
        <f t="shared" si="15"/>
        <v>-395135.6150639666</v>
      </c>
      <c r="E70" s="103">
        <f t="shared" si="15"/>
        <v>-434280.80193782249</v>
      </c>
      <c r="F70" s="103">
        <f t="shared" si="15"/>
        <v>-477320.85749835335</v>
      </c>
      <c r="G70" s="103">
        <f t="shared" si="15"/>
        <v>-524648.81451985706</v>
      </c>
      <c r="H70" s="103">
        <f t="shared" si="15"/>
        <v>-576697.84927899367</v>
      </c>
      <c r="I70" s="103">
        <f t="shared" si="15"/>
        <v>-633945.42359013844</v>
      </c>
      <c r="J70" s="103">
        <f t="shared" si="15"/>
        <v>-696917.85780869005</v>
      </c>
      <c r="K70" s="103">
        <f t="shared" si="15"/>
        <v>-766195.37994811358</v>
      </c>
      <c r="L70" s="103">
        <f t="shared" si="15"/>
        <v>-842417.70081136283</v>
      </c>
      <c r="M70" s="103">
        <f t="shared" si="15"/>
        <v>-926290.17029512208</v>
      </c>
      <c r="N70" s="103">
        <f t="shared" si="15"/>
        <v>-1018590.5758394365</v>
      </c>
      <c r="O70" s="103">
        <f t="shared" si="15"/>
        <v>-1120176.6504247624</v>
      </c>
      <c r="P70" s="103">
        <f t="shared" si="15"/>
        <v>-1231994.3646286849</v>
      </c>
      <c r="Q70" s="103">
        <f t="shared" si="15"/>
        <v>-1355087.0851177303</v>
      </c>
      <c r="R70" s="103">
        <f t="shared" si="15"/>
        <v>-1490605.6906458978</v>
      </c>
      <c r="S70" s="103">
        <f t="shared" si="15"/>
        <v>-1639819.7462492401</v>
      </c>
      <c r="T70" s="103">
        <f t="shared" si="15"/>
        <v>-1804129.846962953</v>
      </c>
      <c r="U70" s="103">
        <f t="shared" si="15"/>
        <v>-1985081.2541523995</v>
      </c>
      <c r="V70" s="103">
        <f t="shared" si="15"/>
        <v>-2184378.9605621491</v>
      </c>
      <c r="W70" s="103">
        <f t="shared" si="15"/>
        <v>-2403904.3345802594</v>
      </c>
    </row>
    <row r="71" spans="1:23" ht="12.75" customHeight="1" thickBot="1" x14ac:dyDescent="0.3">
      <c r="A71" s="112" t="s">
        <v>241</v>
      </c>
      <c r="B71" s="113">
        <f t="shared" ref="B71:W71" si="16">B69+B70</f>
        <v>0</v>
      </c>
      <c r="C71" s="113">
        <f>C69+C70</f>
        <v>1493739.5369996664</v>
      </c>
      <c r="D71" s="113">
        <f t="shared" si="16"/>
        <v>1580542.4602558664</v>
      </c>
      <c r="E71" s="113">
        <f t="shared" si="16"/>
        <v>1737123.2077512897</v>
      </c>
      <c r="F71" s="113">
        <f t="shared" si="16"/>
        <v>1909283.4299934134</v>
      </c>
      <c r="G71" s="113">
        <f t="shared" si="16"/>
        <v>2098595.2580794282</v>
      </c>
      <c r="H71" s="113">
        <f t="shared" si="16"/>
        <v>2306791.3971159747</v>
      </c>
      <c r="I71" s="113">
        <f t="shared" si="16"/>
        <v>2535781.6943605533</v>
      </c>
      <c r="J71" s="113">
        <f t="shared" si="16"/>
        <v>2787671.4312347602</v>
      </c>
      <c r="K71" s="113">
        <f t="shared" si="16"/>
        <v>3064781.5197924543</v>
      </c>
      <c r="L71" s="113">
        <f t="shared" si="16"/>
        <v>3369670.8032454513</v>
      </c>
      <c r="M71" s="113">
        <f t="shared" si="16"/>
        <v>3705160.6811804883</v>
      </c>
      <c r="N71" s="113">
        <f t="shared" si="16"/>
        <v>4074362.3033577455</v>
      </c>
      <c r="O71" s="113">
        <f t="shared" si="16"/>
        <v>4480706.6016990487</v>
      </c>
      <c r="P71" s="113">
        <f t="shared" si="16"/>
        <v>4927977.4585147398</v>
      </c>
      <c r="Q71" s="113">
        <f t="shared" si="16"/>
        <v>5420348.3404709212</v>
      </c>
      <c r="R71" s="113">
        <f t="shared" si="16"/>
        <v>5962422.7625835901</v>
      </c>
      <c r="S71" s="113">
        <f t="shared" si="16"/>
        <v>6559278.9849969605</v>
      </c>
      <c r="T71" s="113">
        <f t="shared" si="16"/>
        <v>7216519.3878518119</v>
      </c>
      <c r="U71" s="113">
        <f t="shared" si="16"/>
        <v>7940325.016609597</v>
      </c>
      <c r="V71" s="113">
        <f t="shared" si="16"/>
        <v>8737515.8422485963</v>
      </c>
      <c r="W71" s="113">
        <f t="shared" si="16"/>
        <v>9615617.3383210376</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1975678.0753198329</v>
      </c>
      <c r="E74" s="107">
        <f t="shared" si="18"/>
        <v>2171404.0096891122</v>
      </c>
      <c r="F74" s="107">
        <f t="shared" si="18"/>
        <v>2386604.2874917667</v>
      </c>
      <c r="G74" s="107">
        <f t="shared" si="18"/>
        <v>2623244.0725992853</v>
      </c>
      <c r="H74" s="107">
        <f t="shared" si="18"/>
        <v>2883489.2463949681</v>
      </c>
      <c r="I74" s="107">
        <f t="shared" si="18"/>
        <v>3169727.1179506918</v>
      </c>
      <c r="J74" s="107">
        <f t="shared" si="18"/>
        <v>3484589.2890434503</v>
      </c>
      <c r="K74" s="107">
        <f t="shared" si="18"/>
        <v>3830976.8997405679</v>
      </c>
      <c r="L74" s="107">
        <f t="shared" si="18"/>
        <v>4212088.5040568141</v>
      </c>
      <c r="M74" s="107">
        <f t="shared" si="18"/>
        <v>4631450.8514756104</v>
      </c>
      <c r="N74" s="107">
        <f t="shared" si="18"/>
        <v>5092952.8791971821</v>
      </c>
      <c r="O74" s="107">
        <f t="shared" si="18"/>
        <v>5600883.2521238113</v>
      </c>
      <c r="P74" s="107">
        <f t="shared" si="18"/>
        <v>6159971.8231434245</v>
      </c>
      <c r="Q74" s="107">
        <f t="shared" si="18"/>
        <v>6775435.4255886516</v>
      </c>
      <c r="R74" s="107">
        <f t="shared" si="18"/>
        <v>7453028.4532294879</v>
      </c>
      <c r="S74" s="107">
        <f t="shared" si="18"/>
        <v>8199098.7312462004</v>
      </c>
      <c r="T74" s="107">
        <f t="shared" si="18"/>
        <v>9020649.2348147649</v>
      </c>
      <c r="U74" s="107">
        <f t="shared" si="18"/>
        <v>9925406.2707619965</v>
      </c>
      <c r="V74" s="107">
        <f t="shared" si="18"/>
        <v>10921894.802810745</v>
      </c>
      <c r="W74" s="107">
        <f t="shared" si="18"/>
        <v>12019521.672901297</v>
      </c>
    </row>
    <row r="75" spans="1:23" ht="12" customHeight="1" x14ac:dyDescent="0.25">
      <c r="A75" s="75" t="s">
        <v>236</v>
      </c>
      <c r="B75" s="103">
        <f t="shared" ref="B75:W75" si="19">B65</f>
        <v>0</v>
      </c>
      <c r="C75" s="103">
        <f t="shared" si="19"/>
        <v>0</v>
      </c>
      <c r="D75" s="103">
        <f t="shared" si="19"/>
        <v>22352.54914285714</v>
      </c>
      <c r="E75" s="103">
        <f t="shared" si="19"/>
        <v>22352.54914285714</v>
      </c>
      <c r="F75" s="103">
        <f t="shared" si="19"/>
        <v>22352.54914285714</v>
      </c>
      <c r="G75" s="103">
        <f t="shared" si="19"/>
        <v>22352.54914285714</v>
      </c>
      <c r="H75" s="103">
        <f t="shared" si="19"/>
        <v>22352.54914285714</v>
      </c>
      <c r="I75" s="103">
        <f t="shared" si="19"/>
        <v>22352.54914285714</v>
      </c>
      <c r="J75" s="103">
        <f t="shared" si="19"/>
        <v>22352.54914285714</v>
      </c>
      <c r="K75" s="103">
        <f t="shared" si="19"/>
        <v>22352.54914285714</v>
      </c>
      <c r="L75" s="103">
        <f t="shared" si="19"/>
        <v>22352.54914285714</v>
      </c>
      <c r="M75" s="103">
        <f t="shared" si="19"/>
        <v>22352.54914285714</v>
      </c>
      <c r="N75" s="103">
        <f t="shared" si="19"/>
        <v>22352.54914285714</v>
      </c>
      <c r="O75" s="103">
        <f t="shared" si="19"/>
        <v>22352.54914285714</v>
      </c>
      <c r="P75" s="103">
        <f t="shared" si="19"/>
        <v>22352.54914285714</v>
      </c>
      <c r="Q75" s="103">
        <f t="shared" si="19"/>
        <v>22352.54914285714</v>
      </c>
      <c r="R75" s="103">
        <f t="shared" si="19"/>
        <v>22352.54914285714</v>
      </c>
      <c r="S75" s="103">
        <f t="shared" si="19"/>
        <v>22352.54914285714</v>
      </c>
      <c r="T75" s="103">
        <f t="shared" si="19"/>
        <v>22352.54914285714</v>
      </c>
      <c r="U75" s="103">
        <f t="shared" si="19"/>
        <v>22352.54914285714</v>
      </c>
      <c r="V75" s="103">
        <f t="shared" si="19"/>
        <v>22352.54914285714</v>
      </c>
      <c r="W75" s="103">
        <f t="shared" si="19"/>
        <v>22352.54914285714</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-395135.61506396666</v>
      </c>
      <c r="E77" s="110">
        <f>IF(SUM($B$70:E70)+SUM($B$77:D77)&gt;0,0,SUM($B$70:E70)-SUM($B$77:D77))</f>
        <v>-434280.80193782249</v>
      </c>
      <c r="F77" s="110">
        <f>IF(SUM($B$70:F70)+SUM($B$77:E77)&gt;0,0,SUM($B$70:F70)-SUM($B$77:E77))</f>
        <v>-477320.85749835335</v>
      </c>
      <c r="G77" s="110">
        <f>IF(SUM($B$70:G70)+SUM($B$77:F77)&gt;0,0,SUM($B$70:G70)-SUM($B$77:F77))</f>
        <v>-524648.81451985706</v>
      </c>
      <c r="H77" s="110">
        <f>IF(SUM($B$70:H70)+SUM($B$77:G77)&gt;0,0,SUM($B$70:H70)-SUM($B$77:G77))</f>
        <v>-576697.8492789939</v>
      </c>
      <c r="I77" s="110">
        <f>IF(SUM($B$70:I70)+SUM($B$77:H77)&gt;0,0,SUM($B$70:I70)-SUM($B$77:H77))</f>
        <v>-633945.42359013855</v>
      </c>
      <c r="J77" s="110">
        <f>IF(SUM($B$70:J70)+SUM($B$77:I77)&gt;0,0,SUM($B$70:J70)-SUM($B$77:I77))</f>
        <v>-696917.85780869005</v>
      </c>
      <c r="K77" s="110">
        <f>IF(SUM($B$70:K70)+SUM($B$77:J77)&gt;0,0,SUM($B$70:K70)-SUM($B$77:J77))</f>
        <v>-766195.37994811358</v>
      </c>
      <c r="L77" s="110">
        <f>IF(SUM($B$70:L70)+SUM($B$77:K77)&gt;0,0,SUM($B$70:L70)-SUM($B$77:K77))</f>
        <v>-842417.70081136283</v>
      </c>
      <c r="M77" s="110">
        <f>IF(SUM($B$70:M70)+SUM($B$77:L77)&gt;0,0,SUM($B$70:M70)-SUM($B$77:L77))</f>
        <v>-926290.17029512208</v>
      </c>
      <c r="N77" s="110">
        <f>IF(SUM($B$70:N70)+SUM($B$77:M77)&gt;0,0,SUM($B$70:N70)-SUM($B$77:M77))</f>
        <v>-1018590.5758394366</v>
      </c>
      <c r="O77" s="110">
        <f>IF(SUM($B$70:O70)+SUM($B$77:N77)&gt;0,0,SUM($B$70:O70)-SUM($B$77:N77))</f>
        <v>-1120176.6504247617</v>
      </c>
      <c r="P77" s="110">
        <f>IF(SUM($B$70:P70)+SUM($B$77:O77)&gt;0,0,SUM($B$70:P70)-SUM($B$77:O77))</f>
        <v>-1231994.3646286856</v>
      </c>
      <c r="Q77" s="110">
        <f>IF(SUM($B$70:Q70)+SUM($B$77:P77)&gt;0,0,SUM($B$70:Q70)-SUM($B$77:P77))</f>
        <v>-1355087.0851177312</v>
      </c>
      <c r="R77" s="110">
        <f>IF(SUM($B$70:R70)+SUM($B$77:Q77)&gt;0,0,SUM($B$70:R70)-SUM($B$77:Q77))</f>
        <v>-1490605.6906458978</v>
      </c>
      <c r="S77" s="110">
        <f>IF(SUM($B$70:S70)+SUM($B$77:R77)&gt;0,0,SUM($B$70:S70)-SUM($B$77:R77))</f>
        <v>-1639819.7462492399</v>
      </c>
      <c r="T77" s="110">
        <f>IF(SUM($B$70:T70)+SUM($B$77:S77)&gt;0,0,SUM($B$70:T70)-SUM($B$77:S77))</f>
        <v>-1804129.846962953</v>
      </c>
      <c r="U77" s="110">
        <f>IF(SUM($B$70:U70)+SUM($B$77:T77)&gt;0,0,SUM($B$70:U70)-SUM($B$77:T77))</f>
        <v>-1985081.2541523986</v>
      </c>
      <c r="V77" s="110">
        <f>IF(SUM($B$70:V70)+SUM($B$77:U77)&gt;0,0,SUM($B$70:V70)-SUM($B$77:U77))</f>
        <v>-2184378.9605621509</v>
      </c>
      <c r="W77" s="110">
        <f>IF(SUM($B$70:W70)+SUM($B$77:V77)&gt;0,0,SUM($B$70:W70)-SUM($B$77:V77))</f>
        <v>-2403904.3345802575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1589774.4977229366</v>
      </c>
      <c r="E82" s="107">
        <f t="shared" si="24"/>
        <v>1739904.1748008269</v>
      </c>
      <c r="F82" s="107">
        <f t="shared" si="24"/>
        <v>1910116.9626996131</v>
      </c>
      <c r="G82" s="107">
        <f t="shared" si="24"/>
        <v>2097284.8400551416</v>
      </c>
      <c r="H82" s="107">
        <f t="shared" si="24"/>
        <v>2303120.440222871</v>
      </c>
      <c r="I82" s="107">
        <f t="shared" si="24"/>
        <v>2529511.4676914462</v>
      </c>
      <c r="J82" s="107">
        <f t="shared" si="24"/>
        <v>2778538.7746119495</v>
      </c>
      <c r="K82" s="107">
        <f t="shared" si="24"/>
        <v>3052496.3192092078</v>
      </c>
      <c r="L82" s="107">
        <f t="shared" si="24"/>
        <v>3353913.2033002917</v>
      </c>
      <c r="M82" s="107">
        <f t="shared" si="24"/>
        <v>3685578.0069250739</v>
      </c>
      <c r="N82" s="107">
        <f t="shared" si="24"/>
        <v>4050565.6610720535</v>
      </c>
      <c r="O82" s="107">
        <f t="shared" si="24"/>
        <v>4452267.1248928513</v>
      </c>
      <c r="P82" s="107">
        <f t="shared" si="24"/>
        <v>4894422.1618992426</v>
      </c>
      <c r="Q82" s="107">
        <f t="shared" si="24"/>
        <v>5381155.5407128632</v>
      </c>
      <c r="R82" s="107">
        <f t="shared" si="24"/>
        <v>5917017.0203059716</v>
      </c>
      <c r="S82" s="107">
        <f t="shared" si="24"/>
        <v>6507025.5176817542</v>
      </c>
      <c r="T82" s="107">
        <f t="shared" si="24"/>
        <v>7156717.8979814211</v>
      </c>
      <c r="U82" s="107">
        <f t="shared" si="24"/>
        <v>7872202.8735013409</v>
      </c>
      <c r="V82" s="107">
        <f t="shared" si="24"/>
        <v>8660220.5495301858</v>
      </c>
      <c r="W82" s="107">
        <f t="shared" si="24"/>
        <v>9528208.21179845</v>
      </c>
    </row>
    <row r="83" spans="1:23" ht="12" customHeight="1" x14ac:dyDescent="0.25">
      <c r="A83" s="95" t="s">
        <v>248</v>
      </c>
      <c r="B83" s="107">
        <f>SUM($B$82:B82)</f>
        <v>0</v>
      </c>
      <c r="C83" s="107">
        <f>SUM(B82:C82)</f>
        <v>977375.2548747079</v>
      </c>
      <c r="D83" s="107">
        <f>SUM(B82:D82)</f>
        <v>2567149.7525976445</v>
      </c>
      <c r="E83" s="107">
        <f>SUM($B$82:E82)</f>
        <v>4307053.9273984712</v>
      </c>
      <c r="F83" s="107">
        <f>SUM($B$82:F82)</f>
        <v>6217170.8900980838</v>
      </c>
      <c r="G83" s="107">
        <f>SUM($B$82:G82)</f>
        <v>8314455.7301532254</v>
      </c>
      <c r="H83" s="107">
        <f>SUM($B$82:H82)</f>
        <v>10617576.170376096</v>
      </c>
      <c r="I83" s="107">
        <f>SUM($B$82:I82)</f>
        <v>13147087.638067542</v>
      </c>
      <c r="J83" s="107">
        <f>SUM($B$82:J82)</f>
        <v>15925626.412679492</v>
      </c>
      <c r="K83" s="107">
        <f>SUM($B$82:K82)</f>
        <v>18978122.7318887</v>
      </c>
      <c r="L83" s="107">
        <f>SUM($B$82:L82)</f>
        <v>22332035.935188994</v>
      </c>
      <c r="M83" s="107">
        <f>SUM($B$82:M82)</f>
        <v>26017613.942114066</v>
      </c>
      <c r="N83" s="107">
        <f>SUM($B$82:N82)</f>
        <v>30068179.603186119</v>
      </c>
      <c r="O83" s="107">
        <f>SUM($B$82:O82)</f>
        <v>34520446.728078969</v>
      </c>
      <c r="P83" s="107">
        <f>SUM($B$82:P82)</f>
        <v>39414868.889978215</v>
      </c>
      <c r="Q83" s="107">
        <f>SUM($B$82:Q82)</f>
        <v>44796024.430691078</v>
      </c>
      <c r="R83" s="107">
        <f>SUM($B$82:R82)</f>
        <v>50713041.450997047</v>
      </c>
      <c r="S83" s="107">
        <f>SUM($B$82:S82)</f>
        <v>57220066.968678802</v>
      </c>
      <c r="T83" s="107">
        <f>SUM($B$82:T82)</f>
        <v>64376784.866660222</v>
      </c>
      <c r="U83" s="107">
        <f>SUM($B$82:U82)</f>
        <v>72248987.740161568</v>
      </c>
      <c r="V83" s="107">
        <f>SUM($B$82:V82)</f>
        <v>80909208.289691746</v>
      </c>
      <c r="W83" s="107">
        <f>SUM($B$82:W82)</f>
        <v>90437416.501490191</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1406880.0864804748</v>
      </c>
      <c r="E85" s="107">
        <f t="shared" si="26"/>
        <v>1362600.1838834891</v>
      </c>
      <c r="F85" s="107">
        <f t="shared" si="26"/>
        <v>1323806.8709683463</v>
      </c>
      <c r="G85" s="107">
        <f t="shared" si="26"/>
        <v>1286304.0696838647</v>
      </c>
      <c r="H85" s="107">
        <f t="shared" si="26"/>
        <v>1250041.5027343873</v>
      </c>
      <c r="I85" s="107">
        <f t="shared" si="26"/>
        <v>1214971.2232867973</v>
      </c>
      <c r="J85" s="107">
        <f t="shared" si="26"/>
        <v>1181047.4802101718</v>
      </c>
      <c r="K85" s="107">
        <f t="shared" si="26"/>
        <v>1148226.5933414113</v>
      </c>
      <c r="L85" s="107">
        <f t="shared" si="26"/>
        <v>1116466.8378600576</v>
      </c>
      <c r="M85" s="107">
        <f t="shared" si="26"/>
        <v>1085728.3369500355</v>
      </c>
      <c r="N85" s="107">
        <f t="shared" si="26"/>
        <v>1055972.9620102867</v>
      </c>
      <c r="O85" s="107">
        <f t="shared" si="26"/>
        <v>1027164.2397513036</v>
      </c>
      <c r="P85" s="107">
        <f t="shared" si="26"/>
        <v>999267.26558153366</v>
      </c>
      <c r="Q85" s="107">
        <f t="shared" si="26"/>
        <v>972248.6227473201</v>
      </c>
      <c r="R85" s="107">
        <f t="shared" si="26"/>
        <v>946076.30674331787</v>
      </c>
      <c r="S85" s="107">
        <f t="shared" si="26"/>
        <v>920719.65455792064</v>
      </c>
      <c r="T85" s="107">
        <f t="shared" si="26"/>
        <v>896149.27836068731</v>
      </c>
      <c r="U85" s="107">
        <f t="shared" si="26"/>
        <v>872337.00327675964</v>
      </c>
      <c r="V85" s="107">
        <f t="shared" si="26"/>
        <v>849255.80892718793</v>
      </c>
      <c r="W85" s="107">
        <f t="shared" si="26"/>
        <v>826879.7744444852</v>
      </c>
    </row>
    <row r="86" spans="1:23" ht="21.75" customHeight="1" x14ac:dyDescent="0.25">
      <c r="A86" s="111" t="s">
        <v>251</v>
      </c>
      <c r="B86" s="107">
        <f>SUM(B85)</f>
        <v>0</v>
      </c>
      <c r="C86" s="107">
        <f t="shared" ref="C86:W86" si="27">C85+B86</f>
        <v>977375.2548747079</v>
      </c>
      <c r="D86" s="107">
        <f t="shared" si="27"/>
        <v>2384255.3413551827</v>
      </c>
      <c r="E86" s="107">
        <f t="shared" si="27"/>
        <v>3746855.5252386718</v>
      </c>
      <c r="F86" s="107">
        <f t="shared" si="27"/>
        <v>5070662.3962070178</v>
      </c>
      <c r="G86" s="107">
        <f t="shared" si="27"/>
        <v>6356966.4658908825</v>
      </c>
      <c r="H86" s="107">
        <f t="shared" si="27"/>
        <v>7607007.9686252698</v>
      </c>
      <c r="I86" s="107">
        <f t="shared" si="27"/>
        <v>8821979.1919120662</v>
      </c>
      <c r="J86" s="107">
        <f t="shared" si="27"/>
        <v>10003026.672122238</v>
      </c>
      <c r="K86" s="107">
        <f t="shared" si="27"/>
        <v>11151253.26546365</v>
      </c>
      <c r="L86" s="107">
        <f t="shared" si="27"/>
        <v>12267720.103323707</v>
      </c>
      <c r="M86" s="107">
        <f t="shared" si="27"/>
        <v>13353448.440273743</v>
      </c>
      <c r="N86" s="107">
        <f t="shared" si="27"/>
        <v>14409421.40228403</v>
      </c>
      <c r="O86" s="107">
        <f t="shared" si="27"/>
        <v>15436585.642035333</v>
      </c>
      <c r="P86" s="107">
        <f t="shared" si="27"/>
        <v>16435852.907616867</v>
      </c>
      <c r="Q86" s="107">
        <f t="shared" si="27"/>
        <v>17408101.530364186</v>
      </c>
      <c r="R86" s="107">
        <f t="shared" si="27"/>
        <v>18354177.837107502</v>
      </c>
      <c r="S86" s="107">
        <f t="shared" si="27"/>
        <v>19274897.491665423</v>
      </c>
      <c r="T86" s="107">
        <f t="shared" si="27"/>
        <v>20171046.77002611</v>
      </c>
      <c r="U86" s="107">
        <f t="shared" si="27"/>
        <v>21043383.773302868</v>
      </c>
      <c r="V86" s="107">
        <f t="shared" si="27"/>
        <v>21892639.582230058</v>
      </c>
      <c r="W86" s="107">
        <f t="shared" si="27"/>
        <v>22719519.356674545</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15036-ED06-401A-AAC9-2E392CD0525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E39" sqref="E39:F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O_СГЭС_18</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Приобретение транспортного средства объем двигателя 1,6 л (90 л.с), 5МТ, комплектация Standard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9" t="s">
        <v>268</v>
      </c>
      <c r="I21" s="224" t="s">
        <v>269</v>
      </c>
      <c r="J21" s="224" t="s">
        <v>270</v>
      </c>
    </row>
    <row r="22" spans="1:10" customFormat="1" ht="46.5" customHeight="1" x14ac:dyDescent="0.25">
      <c r="A22" s="224"/>
      <c r="B22" s="224"/>
      <c r="C22" s="230" t="s">
        <v>271</v>
      </c>
      <c r="D22" s="230"/>
      <c r="E22" s="227" t="s">
        <v>272</v>
      </c>
      <c r="F22" s="228"/>
      <c r="G22" s="224"/>
      <c r="H22" s="231"/>
      <c r="I22" s="224"/>
      <c r="J22" s="224"/>
    </row>
    <row r="23" spans="1:10" customFormat="1" ht="31.5" x14ac:dyDescent="0.25">
      <c r="A23" s="224"/>
      <c r="B23" s="224"/>
      <c r="C23" s="139" t="s">
        <v>273</v>
      </c>
      <c r="D23" s="139" t="s">
        <v>274</v>
      </c>
      <c r="E23" s="139" t="s">
        <v>273</v>
      </c>
      <c r="F23" s="139" t="s">
        <v>274</v>
      </c>
      <c r="G23" s="224"/>
      <c r="H23" s="230"/>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78.75" x14ac:dyDescent="0.25">
      <c r="A39" s="140" t="s">
        <v>15</v>
      </c>
      <c r="B39" s="149" t="s">
        <v>302</v>
      </c>
      <c r="C39" s="146">
        <v>45946</v>
      </c>
      <c r="D39" s="146">
        <v>46676</v>
      </c>
      <c r="E39" s="146" t="s">
        <v>104</v>
      </c>
      <c r="F39" s="146" t="s">
        <v>104</v>
      </c>
      <c r="G39" s="147" t="s">
        <v>547</v>
      </c>
      <c r="H39" s="147" t="s">
        <v>547</v>
      </c>
      <c r="I39" s="147" t="s">
        <v>550</v>
      </c>
      <c r="J39" s="147" t="s">
        <v>548</v>
      </c>
    </row>
    <row r="40" spans="1:10" customFormat="1" ht="78.75" x14ac:dyDescent="0.25">
      <c r="A40" s="140" t="s">
        <v>303</v>
      </c>
      <c r="B40" s="149" t="s">
        <v>304</v>
      </c>
      <c r="C40" s="146">
        <v>45956</v>
      </c>
      <c r="D40" s="146">
        <v>46686</v>
      </c>
      <c r="E40" s="146" t="s">
        <v>104</v>
      </c>
      <c r="F40" s="146" t="s">
        <v>104</v>
      </c>
      <c r="G40" s="147" t="s">
        <v>547</v>
      </c>
      <c r="H40" s="147" t="s">
        <v>547</v>
      </c>
      <c r="I40" s="147" t="s">
        <v>550</v>
      </c>
      <c r="J40" s="147" t="s">
        <v>548</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78.75" x14ac:dyDescent="0.25">
      <c r="A53" s="140" t="s">
        <v>327</v>
      </c>
      <c r="B53" s="150" t="s">
        <v>328</v>
      </c>
      <c r="C53" s="146">
        <v>46006</v>
      </c>
      <c r="D53" s="146" t="s">
        <v>539</v>
      </c>
      <c r="E53" s="146" t="s">
        <v>104</v>
      </c>
      <c r="F53" s="146" t="s">
        <v>104</v>
      </c>
      <c r="G53" s="147" t="s">
        <v>547</v>
      </c>
      <c r="H53" s="147" t="s">
        <v>547</v>
      </c>
      <c r="I53" s="147" t="s">
        <v>550</v>
      </c>
      <c r="J53" s="147" t="s">
        <v>548</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2024-10-24T20:21:05Z</dcterms:created>
  <dcterms:modified xsi:type="dcterms:W3CDTF">2025-12-17T10:53:53Z</dcterms:modified>
</cp:coreProperties>
</file>